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efada9c4916fdf/Zaniacs/"/>
    </mc:Choice>
  </mc:AlternateContent>
  <xr:revisionPtr revIDLastSave="0" documentId="8_{708EDD1B-5430-4BBF-9436-2744EEFE25E3}" xr6:coauthVersionLast="45" xr6:coauthVersionMax="45" xr10:uidLastSave="{00000000-0000-0000-0000-000000000000}"/>
  <bookViews>
    <workbookView xWindow="370" yWindow="90" windowWidth="16670" windowHeight="9070" firstSheet="1" activeTab="1" xr2:uid="{00000000-000D-0000-FFFF-FFFF00000000}"/>
  </bookViews>
  <sheets>
    <sheet name="Design Costs" sheetId="1" r:id="rId1"/>
    <sheet name="Materials Costs" sheetId="2" r:id="rId2"/>
    <sheet name="Maintenence Cost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F21" i="2"/>
  <c r="E20" i="2"/>
  <c r="E21" i="2"/>
  <c r="E19" i="2"/>
  <c r="E18" i="2"/>
  <c r="E17" i="2"/>
  <c r="E16" i="2"/>
  <c r="E15" i="2"/>
  <c r="F14" i="2"/>
  <c r="E3" i="2"/>
  <c r="E4" i="2"/>
  <c r="E5" i="2"/>
  <c r="E6" i="2"/>
  <c r="E7" i="2"/>
  <c r="E8" i="2"/>
  <c r="E9" i="2"/>
  <c r="F9" i="2" s="1"/>
  <c r="E10" i="2"/>
  <c r="F10" i="2" s="1"/>
  <c r="E11" i="2"/>
  <c r="F11" i="2" s="1"/>
  <c r="E12" i="2"/>
  <c r="F12" i="2" s="1"/>
  <c r="E13" i="2"/>
  <c r="E14" i="2"/>
  <c r="C10" i="3"/>
  <c r="E8" i="3"/>
  <c r="E5" i="3"/>
  <c r="C8" i="3"/>
  <c r="C5" i="3"/>
  <c r="B6" i="3"/>
  <c r="K7" i="2" l="1"/>
  <c r="K6" i="2"/>
  <c r="G4" i="1"/>
  <c r="G5" i="1"/>
  <c r="G6" i="1"/>
  <c r="G7" i="1"/>
  <c r="G3" i="1"/>
  <c r="G10" i="1" l="1"/>
</calcChain>
</file>

<file path=xl/sharedStrings.xml><?xml version="1.0" encoding="utf-8"?>
<sst xmlns="http://schemas.openxmlformats.org/spreadsheetml/2006/main" count="80" uniqueCount="78">
  <si>
    <t>Design Costs (Hours)</t>
  </si>
  <si>
    <t>Team Member</t>
  </si>
  <si>
    <t>Amanda</t>
  </si>
  <si>
    <t>Angel</t>
  </si>
  <si>
    <t>Brenden</t>
  </si>
  <si>
    <t>Chris</t>
  </si>
  <si>
    <t>Total (section)</t>
  </si>
  <si>
    <t>Phase 1</t>
  </si>
  <si>
    <t>Problem Formulation</t>
  </si>
  <si>
    <t>Phase 2</t>
  </si>
  <si>
    <t>Literature Review and Problem Analysis</t>
  </si>
  <si>
    <t>Phase 3</t>
  </si>
  <si>
    <t>Alternative Solutions</t>
  </si>
  <si>
    <t>Phase 4</t>
  </si>
  <si>
    <t>Decision Phase</t>
  </si>
  <si>
    <t>Phase 5</t>
  </si>
  <si>
    <t>Decision Specification</t>
  </si>
  <si>
    <t>Design Build</t>
  </si>
  <si>
    <t>Total (project)</t>
  </si>
  <si>
    <t>Materials Costs</t>
  </si>
  <si>
    <t>Materials</t>
  </si>
  <si>
    <t>Use</t>
  </si>
  <si>
    <t>Quantity</t>
  </si>
  <si>
    <t>Retail Cost each</t>
  </si>
  <si>
    <t>Total</t>
  </si>
  <si>
    <t>Build Cost</t>
  </si>
  <si>
    <t>Commercial Sheet Pan</t>
  </si>
  <si>
    <t>Heating Plate</t>
  </si>
  <si>
    <t>1x12 pine board</t>
  </si>
  <si>
    <t>Desalinator Base</t>
  </si>
  <si>
    <t>Screws</t>
  </si>
  <si>
    <t>Fasteners</t>
  </si>
  <si>
    <t>EPS Foam Insulation</t>
  </si>
  <si>
    <t>Insulative Walls</t>
  </si>
  <si>
    <t>Total Projected Materials cost</t>
  </si>
  <si>
    <t>Silicone Heating Mat</t>
  </si>
  <si>
    <t>Heat Source</t>
  </si>
  <si>
    <t>Actual Build Cost</t>
  </si>
  <si>
    <t>Thermostatic Controller</t>
  </si>
  <si>
    <t>Thermostat</t>
  </si>
  <si>
    <t>Glass cutter</t>
  </si>
  <si>
    <t>Cutting glass (prototype)</t>
  </si>
  <si>
    <t>Channel Trim</t>
  </si>
  <si>
    <t>Edging glass (prorotype)</t>
  </si>
  <si>
    <t>Locknuts</t>
  </si>
  <si>
    <t>Securing drain spout</t>
  </si>
  <si>
    <t>Furnace Cement</t>
  </si>
  <si>
    <t>Gluing ceramic tile</t>
  </si>
  <si>
    <t>Ceramic tiles</t>
  </si>
  <si>
    <t>Heating pad base</t>
  </si>
  <si>
    <t>Plexiglass sheet</t>
  </si>
  <si>
    <t>Condensing Dome</t>
  </si>
  <si>
    <t>Weather seal</t>
  </si>
  <si>
    <t>Sealing Plexi</t>
  </si>
  <si>
    <t>Caulk</t>
  </si>
  <si>
    <t>Sealing Walls</t>
  </si>
  <si>
    <t>Threaded Rod</t>
  </si>
  <si>
    <t>Sealing Dome</t>
  </si>
  <si>
    <t>1x2x8 Pine board</t>
  </si>
  <si>
    <t>Frame for walls</t>
  </si>
  <si>
    <t>Rubber weather strip</t>
  </si>
  <si>
    <t>Seal for Frame</t>
  </si>
  <si>
    <t>Misc Nuts and Bolts</t>
  </si>
  <si>
    <t>For threaded rod</t>
  </si>
  <si>
    <t>Maintenance and Operation</t>
  </si>
  <si>
    <t>Maintenance Costs</t>
  </si>
  <si>
    <t>Operational Costs</t>
  </si>
  <si>
    <t>Time (minutes)</t>
  </si>
  <si>
    <t>Labor Rate (at $25 per hour)</t>
  </si>
  <si>
    <t>Power Consumption (watts)</t>
  </si>
  <si>
    <t>Setup</t>
  </si>
  <si>
    <t>Labor rate per minute</t>
  </si>
  <si>
    <t>Average commercial electric rate (per kWh)</t>
  </si>
  <si>
    <t>Cleaning</t>
  </si>
  <si>
    <t>Operating costs (per day)</t>
  </si>
  <si>
    <t>Total labor cost per use</t>
  </si>
  <si>
    <t>Estimated per use energy cost</t>
  </si>
  <si>
    <t>Total estimated cost per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</si>
</sst>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0" xfId="0" applyFill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10" xfId="0" applyBorder="1"/>
    <xf numFmtId="164" fontId="0" fillId="0" borderId="10" xfId="0" applyNumberFormat="1" applyBorder="1"/>
    <xf numFmtId="165" fontId="0" fillId="0" borderId="10" xfId="0" applyNumberFormat="1" applyBorder="1"/>
    <xf numFmtId="0" fontId="0" fillId="0" borderId="11" xfId="0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0" xfId="0" applyNumberForma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4" fontId="0" fillId="0" borderId="22" xfId="0" applyNumberFormat="1" applyBorder="1"/>
    <xf numFmtId="164" fontId="0" fillId="0" borderId="25" xfId="0" applyNumberFormat="1" applyBorder="1"/>
    <xf numFmtId="0" fontId="0" fillId="0" borderId="8" xfId="0" applyFill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5" xfId="0" applyFill="1" applyBorder="1"/>
    <xf numFmtId="0" fontId="0" fillId="0" borderId="7" xfId="0" applyFill="1" applyBorder="1"/>
    <xf numFmtId="164" fontId="0" fillId="0" borderId="8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Design Costs (hours)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D65-4F3D-9304-BC0F9118DC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D65-4F3D-9304-BC0F9118DC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D65-4F3D-9304-BC0F9118DC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D65-4F3D-9304-BC0F9118DC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D65-4F3D-9304-BC0F9118DC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D65-4F3D-9304-BC0F9118DC1A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'Design Costs'!$B$3:$B$8</c:f>
              <c:strCache>
                <c:ptCount val="6"/>
                <c:pt idx="0">
                  <c:v>Problem Formulation</c:v>
                </c:pt>
                <c:pt idx="1">
                  <c:v>Literature Review and Problem Analysis</c:v>
                </c:pt>
                <c:pt idx="2">
                  <c:v>Alternative Solutions</c:v>
                </c:pt>
                <c:pt idx="3">
                  <c:v>Decision Phase</c:v>
                </c:pt>
                <c:pt idx="4">
                  <c:v>Decision Specification</c:v>
                </c:pt>
                <c:pt idx="5">
                  <c:v>Design Build</c:v>
                </c:pt>
              </c:strCache>
            </c:strRef>
          </c:cat>
          <c:val>
            <c:numRef>
              <c:f>'Design Costs'!$G$3:$G$8</c:f>
              <c:numCache>
                <c:formatCode>General</c:formatCode>
                <c:ptCount val="6"/>
                <c:pt idx="0">
                  <c:v>5</c:v>
                </c:pt>
                <c:pt idx="1">
                  <c:v>35</c:v>
                </c:pt>
                <c:pt idx="2">
                  <c:v>23</c:v>
                </c:pt>
                <c:pt idx="3">
                  <c:v>21</c:v>
                </c:pt>
                <c:pt idx="4">
                  <c:v>21.5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FB-404D-856F-AC1BD24BC3FA}"/>
            </c:ext>
          </c:extLst>
        </c:ser>
        <c:ser>
          <c:idx val="0"/>
          <c:order val="1"/>
          <c:tx>
            <c:strRef>
              <c:f>'Design Costs'!$B$3:$B$7</c:f>
              <c:strCache>
                <c:ptCount val="5"/>
                <c:pt idx="0">
                  <c:v>Problem Formulation</c:v>
                </c:pt>
                <c:pt idx="1">
                  <c:v>Literature Review and Problem Analysis</c:v>
                </c:pt>
                <c:pt idx="2">
                  <c:v>Alternative Solutions</c:v>
                </c:pt>
                <c:pt idx="3">
                  <c:v>Decision Phase</c:v>
                </c:pt>
                <c:pt idx="4">
                  <c:v>Decision Specification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FB-404D-856F-AC1BD24BC3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FB-404D-856F-AC1BD24BC3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FB-404D-856F-AC1BD24BC3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FB-404D-856F-AC1BD24BC3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FB-404D-856F-AC1BD24BC3FA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val>
            <c:numRef>
              <c:f>'Design Costs'!$B$8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FB-404D-856F-AC1BD24BC3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301625</xdr:colOff>
      <xdr:row>0</xdr:row>
      <xdr:rowOff>269875</xdr:rowOff>
    </xdr:from>
    <xdr:to>
      <xdr:col>14</xdr:col>
      <xdr:colOff>606425</xdr:colOff>
      <xdr:row>15</xdr:row>
      <xdr:rowOff>149225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D8AF7E-E8E6-472A-AC52-92BD8DE2F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E13" sqref="E13"/>
    </sheetView>
  </sheetViews>
  <sheetFormatPr defaultRowHeight="14.45"/>
  <cols>
    <col min="1" max="1" width="13.85546875" customWidth="1"/>
    <col min="2" max="2" width="35.5703125" customWidth="1"/>
    <col min="3" max="3" width="13.85546875" customWidth="1"/>
    <col min="7" max="7" width="12.5703125" customWidth="1"/>
  </cols>
  <sheetData>
    <row r="1" spans="1:7" ht="21.95" thickTop="1" thickBot="1">
      <c r="B1" s="2" t="s">
        <v>0</v>
      </c>
    </row>
    <row r="2" spans="1:7" ht="15" thickTop="1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3" t="s">
        <v>6</v>
      </c>
    </row>
    <row r="3" spans="1:7">
      <c r="A3" s="5" t="s">
        <v>7</v>
      </c>
      <c r="B3" s="6" t="s">
        <v>8</v>
      </c>
      <c r="C3" s="6">
        <v>1.5</v>
      </c>
      <c r="D3" s="6">
        <v>1</v>
      </c>
      <c r="E3" s="6">
        <v>1</v>
      </c>
      <c r="F3" s="6">
        <v>1.5</v>
      </c>
      <c r="G3" s="7">
        <f>SUM(C3:F3)</f>
        <v>5</v>
      </c>
    </row>
    <row r="4" spans="1:7">
      <c r="A4" s="8" t="s">
        <v>9</v>
      </c>
      <c r="B4" s="4" t="s">
        <v>10</v>
      </c>
      <c r="C4" s="4">
        <v>8</v>
      </c>
      <c r="D4" s="4">
        <v>9</v>
      </c>
      <c r="E4" s="4">
        <v>10</v>
      </c>
      <c r="F4" s="4">
        <v>8</v>
      </c>
      <c r="G4" s="9">
        <f t="shared" ref="G4:G8" si="0">SUM(C4:F4)</f>
        <v>35</v>
      </c>
    </row>
    <row r="5" spans="1:7">
      <c r="A5" s="8" t="s">
        <v>11</v>
      </c>
      <c r="B5" s="4" t="s">
        <v>12</v>
      </c>
      <c r="C5" s="4">
        <v>7</v>
      </c>
      <c r="D5" s="4">
        <v>6</v>
      </c>
      <c r="E5" s="4">
        <v>5</v>
      </c>
      <c r="F5" s="4">
        <v>5</v>
      </c>
      <c r="G5" s="9">
        <f t="shared" si="0"/>
        <v>23</v>
      </c>
    </row>
    <row r="6" spans="1:7">
      <c r="A6" s="8" t="s">
        <v>13</v>
      </c>
      <c r="B6" s="4" t="s">
        <v>14</v>
      </c>
      <c r="C6" s="3">
        <v>6.5</v>
      </c>
      <c r="D6" s="4">
        <v>3</v>
      </c>
      <c r="E6" s="4">
        <v>1.75</v>
      </c>
      <c r="F6" s="3">
        <v>9.75</v>
      </c>
      <c r="G6" s="9">
        <f t="shared" si="0"/>
        <v>21</v>
      </c>
    </row>
    <row r="7" spans="1:7">
      <c r="A7" s="8" t="s">
        <v>15</v>
      </c>
      <c r="B7" s="4" t="s">
        <v>16</v>
      </c>
      <c r="C7" s="3">
        <v>4</v>
      </c>
      <c r="D7" s="4">
        <v>6</v>
      </c>
      <c r="E7" s="4">
        <v>7.5</v>
      </c>
      <c r="F7" s="4">
        <v>4</v>
      </c>
      <c r="G7" s="9">
        <f t="shared" si="0"/>
        <v>21.5</v>
      </c>
    </row>
    <row r="8" spans="1:7">
      <c r="B8" s="10" t="s">
        <v>17</v>
      </c>
      <c r="C8" s="11"/>
      <c r="D8" s="11"/>
      <c r="E8" s="11"/>
      <c r="F8" s="30">
        <v>15</v>
      </c>
      <c r="G8" s="9">
        <f t="shared" si="0"/>
        <v>15</v>
      </c>
    </row>
    <row r="10" spans="1:7">
      <c r="B10" t="s">
        <v>18</v>
      </c>
      <c r="G10">
        <f>SUM(G3:G8)</f>
        <v>120.5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66CA-1984-4958-9C13-AE7F4E2A6863}">
  <dimension ref="A1:K21"/>
  <sheetViews>
    <sheetView tabSelected="1" workbookViewId="0">
      <selection activeCell="A3" sqref="A3:F20"/>
    </sheetView>
  </sheetViews>
  <sheetFormatPr defaultRowHeight="14.45"/>
  <cols>
    <col min="1" max="1" width="20.42578125" customWidth="1"/>
    <col min="2" max="2" width="21.5703125" customWidth="1"/>
    <col min="4" max="4" width="9.140625" bestFit="1" customWidth="1"/>
    <col min="5" max="5" width="10.7109375" customWidth="1"/>
    <col min="6" max="6" width="13.42578125" customWidth="1"/>
  </cols>
  <sheetData>
    <row r="1" spans="1:11" ht="21.6" thickBot="1">
      <c r="A1" s="1" t="s">
        <v>19</v>
      </c>
    </row>
    <row r="2" spans="1:11">
      <c r="A2" s="23" t="s">
        <v>20</v>
      </c>
      <c r="B2" s="24" t="s">
        <v>21</v>
      </c>
      <c r="C2" s="24" t="s">
        <v>22</v>
      </c>
      <c r="D2" s="24" t="s">
        <v>23</v>
      </c>
      <c r="E2" s="24" t="s">
        <v>24</v>
      </c>
      <c r="F2" s="25" t="s">
        <v>25</v>
      </c>
    </row>
    <row r="3" spans="1:11">
      <c r="A3" s="5" t="s">
        <v>26</v>
      </c>
      <c r="B3" s="6" t="s">
        <v>27</v>
      </c>
      <c r="C3" s="6">
        <v>2</v>
      </c>
      <c r="D3" s="31">
        <v>3.89</v>
      </c>
      <c r="E3" s="31">
        <f>C3*D3</f>
        <v>7.78</v>
      </c>
      <c r="F3" s="32">
        <v>0</v>
      </c>
    </row>
    <row r="4" spans="1:11">
      <c r="A4" s="8" t="s">
        <v>28</v>
      </c>
      <c r="B4" s="4" t="s">
        <v>29</v>
      </c>
      <c r="C4" s="4">
        <v>1</v>
      </c>
      <c r="D4" s="19">
        <v>19.7</v>
      </c>
      <c r="E4" s="19">
        <f>C4*D4</f>
        <v>19.7</v>
      </c>
      <c r="F4" s="33">
        <v>0</v>
      </c>
    </row>
    <row r="5" spans="1:11" ht="15" thickBot="1">
      <c r="A5" s="8" t="s">
        <v>30</v>
      </c>
      <c r="B5" s="4" t="s">
        <v>31</v>
      </c>
      <c r="C5" s="4">
        <v>12</v>
      </c>
      <c r="D5" s="19">
        <v>0.1</v>
      </c>
      <c r="E5" s="19">
        <f>C5*D5</f>
        <v>1.2000000000000002</v>
      </c>
      <c r="F5" s="33">
        <v>0</v>
      </c>
    </row>
    <row r="6" spans="1:11" ht="15" thickTop="1">
      <c r="A6" s="8" t="s">
        <v>32</v>
      </c>
      <c r="B6" s="4" t="s">
        <v>33</v>
      </c>
      <c r="C6" s="4">
        <v>1</v>
      </c>
      <c r="D6" s="19">
        <v>27.37</v>
      </c>
      <c r="E6" s="19">
        <f>C6*D6</f>
        <v>27.37</v>
      </c>
      <c r="F6" s="33">
        <v>0</v>
      </c>
      <c r="H6" s="37" t="s">
        <v>34</v>
      </c>
      <c r="I6" s="38"/>
      <c r="J6" s="38"/>
      <c r="K6" s="28">
        <f>E21</f>
        <v>221.36000000000004</v>
      </c>
    </row>
    <row r="7" spans="1:11" ht="15" thickBot="1">
      <c r="A7" s="8" t="s">
        <v>35</v>
      </c>
      <c r="B7" s="4" t="s">
        <v>36</v>
      </c>
      <c r="C7" s="4">
        <v>1</v>
      </c>
      <c r="D7" s="19">
        <v>39.99</v>
      </c>
      <c r="E7" s="19">
        <f>C7*D7</f>
        <v>39.99</v>
      </c>
      <c r="F7" s="33">
        <v>0</v>
      </c>
      <c r="H7" s="39" t="s">
        <v>37</v>
      </c>
      <c r="I7" s="40"/>
      <c r="J7" s="40"/>
      <c r="K7" s="29">
        <f>F21</f>
        <v>74.830000000000013</v>
      </c>
    </row>
    <row r="8" spans="1:11" ht="15" thickTop="1">
      <c r="A8" s="8" t="s">
        <v>38</v>
      </c>
      <c r="B8" s="4" t="s">
        <v>39</v>
      </c>
      <c r="C8" s="4">
        <v>1</v>
      </c>
      <c r="D8" s="19">
        <v>15.99</v>
      </c>
      <c r="E8" s="19">
        <f>C8*D8</f>
        <v>15.99</v>
      </c>
      <c r="F8" s="33">
        <v>0</v>
      </c>
    </row>
    <row r="9" spans="1:11">
      <c r="A9" s="8" t="s">
        <v>40</v>
      </c>
      <c r="B9" s="4" t="s">
        <v>41</v>
      </c>
      <c r="C9" s="4">
        <v>1</v>
      </c>
      <c r="D9" s="19">
        <v>5.99</v>
      </c>
      <c r="E9" s="19">
        <f>C9*D9</f>
        <v>5.99</v>
      </c>
      <c r="F9" s="33">
        <f>E9</f>
        <v>5.99</v>
      </c>
    </row>
    <row r="10" spans="1:11">
      <c r="A10" s="8" t="s">
        <v>42</v>
      </c>
      <c r="B10" s="4" t="s">
        <v>43</v>
      </c>
      <c r="C10" s="4">
        <v>2</v>
      </c>
      <c r="D10" s="19">
        <v>8.59</v>
      </c>
      <c r="E10" s="19">
        <f>C10*D10</f>
        <v>17.18</v>
      </c>
      <c r="F10" s="33">
        <f>E10</f>
        <v>17.18</v>
      </c>
    </row>
    <row r="11" spans="1:11">
      <c r="A11" s="8" t="s">
        <v>44</v>
      </c>
      <c r="B11" s="4" t="s">
        <v>45</v>
      </c>
      <c r="C11" s="4">
        <v>1</v>
      </c>
      <c r="D11" s="19">
        <v>1.39</v>
      </c>
      <c r="E11" s="19">
        <f>C11*D11</f>
        <v>1.39</v>
      </c>
      <c r="F11" s="33">
        <f>E11</f>
        <v>1.39</v>
      </c>
    </row>
    <row r="12" spans="1:11">
      <c r="A12" s="8" t="s">
        <v>46</v>
      </c>
      <c r="B12" s="4" t="s">
        <v>47</v>
      </c>
      <c r="C12" s="4">
        <v>1</v>
      </c>
      <c r="D12" s="19">
        <v>5.99</v>
      </c>
      <c r="E12" s="19">
        <f>C12*D12</f>
        <v>5.99</v>
      </c>
      <c r="F12" s="33">
        <f>E12</f>
        <v>5.99</v>
      </c>
    </row>
    <row r="13" spans="1:11">
      <c r="A13" s="8" t="s">
        <v>48</v>
      </c>
      <c r="B13" s="4" t="s">
        <v>49</v>
      </c>
      <c r="C13" s="4">
        <v>8</v>
      </c>
      <c r="D13" s="19">
        <v>3.19</v>
      </c>
      <c r="E13" s="19">
        <f>C13*D13</f>
        <v>25.52</v>
      </c>
      <c r="F13" s="33">
        <v>0</v>
      </c>
    </row>
    <row r="14" spans="1:11">
      <c r="A14" s="8" t="s">
        <v>50</v>
      </c>
      <c r="B14" s="4" t="s">
        <v>51</v>
      </c>
      <c r="C14" s="4">
        <v>1</v>
      </c>
      <c r="D14" s="19">
        <v>13.99</v>
      </c>
      <c r="E14" s="19">
        <f>C14*D14</f>
        <v>13.99</v>
      </c>
      <c r="F14" s="33">
        <f>C14*E14</f>
        <v>13.99</v>
      </c>
    </row>
    <row r="15" spans="1:11">
      <c r="A15" s="34" t="s">
        <v>52</v>
      </c>
      <c r="B15" s="3" t="s">
        <v>53</v>
      </c>
      <c r="C15" s="3">
        <v>1</v>
      </c>
      <c r="D15" s="19">
        <v>3.99</v>
      </c>
      <c r="E15" s="19">
        <f>C15*D15</f>
        <v>3.99</v>
      </c>
      <c r="F15" s="33">
        <v>3.99</v>
      </c>
    </row>
    <row r="16" spans="1:11">
      <c r="A16" s="34" t="s">
        <v>54</v>
      </c>
      <c r="B16" s="3" t="s">
        <v>55</v>
      </c>
      <c r="C16" s="3">
        <v>1</v>
      </c>
      <c r="D16" s="19">
        <v>7.99</v>
      </c>
      <c r="E16" s="19">
        <f>C16*D16</f>
        <v>7.99</v>
      </c>
      <c r="F16" s="33">
        <v>7.99</v>
      </c>
    </row>
    <row r="17" spans="1:6">
      <c r="A17" s="34" t="s">
        <v>56</v>
      </c>
      <c r="B17" s="3" t="s">
        <v>57</v>
      </c>
      <c r="C17" s="3">
        <v>3</v>
      </c>
      <c r="D17" s="19">
        <v>4.49</v>
      </c>
      <c r="E17" s="19">
        <f>C17*D17</f>
        <v>13.47</v>
      </c>
      <c r="F17" s="33">
        <v>4.49</v>
      </c>
    </row>
    <row r="18" spans="1:6">
      <c r="A18" s="34" t="s">
        <v>58</v>
      </c>
      <c r="B18" s="3" t="s">
        <v>59</v>
      </c>
      <c r="C18" s="3">
        <v>1</v>
      </c>
      <c r="D18" s="19">
        <v>2.99</v>
      </c>
      <c r="E18" s="19">
        <f>C18*D18</f>
        <v>2.99</v>
      </c>
      <c r="F18" s="33">
        <v>2.99</v>
      </c>
    </row>
    <row r="19" spans="1:6">
      <c r="A19" s="34" t="s">
        <v>60</v>
      </c>
      <c r="B19" s="3" t="s">
        <v>61</v>
      </c>
      <c r="C19" s="3">
        <v>1</v>
      </c>
      <c r="D19" s="19">
        <v>7.59</v>
      </c>
      <c r="E19" s="19">
        <f>C19*D19</f>
        <v>7.59</v>
      </c>
      <c r="F19" s="33">
        <v>7.59</v>
      </c>
    </row>
    <row r="20" spans="1:6">
      <c r="A20" s="35" t="s">
        <v>62</v>
      </c>
      <c r="B20" s="30" t="s">
        <v>63</v>
      </c>
      <c r="C20" s="30">
        <v>1</v>
      </c>
      <c r="D20" s="36">
        <v>3.24</v>
      </c>
      <c r="E20" s="36">
        <f>C20*D20</f>
        <v>3.24</v>
      </c>
      <c r="F20" s="18">
        <v>3.24</v>
      </c>
    </row>
    <row r="21" spans="1:6">
      <c r="C21" t="s">
        <v>24</v>
      </c>
      <c r="E21" s="19">
        <f>SUM(E3:E20)</f>
        <v>221.36000000000004</v>
      </c>
      <c r="F21" s="19">
        <f>SUM(F3:F20)</f>
        <v>74.830000000000013</v>
      </c>
    </row>
  </sheetData>
  <mergeCells count="2">
    <mergeCell ref="H6:J6"/>
    <mergeCell ref="H7:J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B583-6DC1-4402-8C2E-DA676FFE1FE5}">
  <dimension ref="A1:E11"/>
  <sheetViews>
    <sheetView workbookViewId="0">
      <selection activeCell="C10" sqref="C10"/>
    </sheetView>
  </sheetViews>
  <sheetFormatPr defaultRowHeight="14.45"/>
  <cols>
    <col min="2" max="2" width="15.42578125" customWidth="1"/>
    <col min="3" max="3" width="25.5703125" customWidth="1"/>
    <col min="4" max="4" width="36.85546875" customWidth="1"/>
    <col min="5" max="5" width="12.28515625" customWidth="1"/>
  </cols>
  <sheetData>
    <row r="1" spans="1:5" ht="18.600000000000001">
      <c r="A1" s="12" t="s">
        <v>64</v>
      </c>
    </row>
    <row r="2" spans="1:5" ht="15" thickBot="1">
      <c r="A2" t="s">
        <v>65</v>
      </c>
      <c r="D2" t="s">
        <v>66</v>
      </c>
    </row>
    <row r="3" spans="1:5" ht="15" thickBot="1">
      <c r="A3" s="13"/>
      <c r="B3" s="13" t="s">
        <v>67</v>
      </c>
      <c r="C3" s="13" t="s">
        <v>68</v>
      </c>
      <c r="D3" s="13" t="s">
        <v>69</v>
      </c>
      <c r="E3" s="13">
        <v>750</v>
      </c>
    </row>
    <row r="4" spans="1:5" ht="15" thickBot="1">
      <c r="A4" s="13" t="s">
        <v>70</v>
      </c>
      <c r="B4" s="13">
        <v>10</v>
      </c>
      <c r="C4" s="13" t="s">
        <v>71</v>
      </c>
      <c r="D4" s="13" t="s">
        <v>72</v>
      </c>
      <c r="E4" s="15">
        <v>0.24498</v>
      </c>
    </row>
    <row r="5" spans="1:5" ht="15" thickBot="1">
      <c r="A5" s="13" t="s">
        <v>73</v>
      </c>
      <c r="B5" s="13">
        <v>20</v>
      </c>
      <c r="C5" s="14">
        <f>25/60</f>
        <v>0.41666666666666669</v>
      </c>
      <c r="D5" s="13" t="s">
        <v>74</v>
      </c>
      <c r="E5" s="14">
        <f>(E3*0.001)*24*E4</f>
        <v>4.4096400000000004</v>
      </c>
    </row>
    <row r="6" spans="1:5" ht="15" thickBot="1">
      <c r="A6" s="13" t="s">
        <v>24</v>
      </c>
      <c r="B6" s="13">
        <f>SUM(B4:B5)</f>
        <v>30</v>
      </c>
      <c r="C6" s="16"/>
    </row>
    <row r="7" spans="1:5">
      <c r="C7" s="5" t="s">
        <v>75</v>
      </c>
      <c r="D7" s="26" t="s">
        <v>76</v>
      </c>
      <c r="E7" s="7"/>
    </row>
    <row r="8" spans="1:5">
      <c r="C8" s="17">
        <f>B$6*C5</f>
        <v>12.5</v>
      </c>
      <c r="D8" s="27"/>
      <c r="E8" s="18">
        <f>2*E5</f>
        <v>8.8192800000000009</v>
      </c>
    </row>
    <row r="9" spans="1:5" ht="15" thickBot="1">
      <c r="C9" s="19"/>
      <c r="D9" s="4"/>
      <c r="E9" s="19"/>
    </row>
    <row r="10" spans="1:5" ht="15.6" thickTop="1" thickBot="1">
      <c r="A10" s="20" t="s">
        <v>77</v>
      </c>
      <c r="B10" s="21"/>
      <c r="C10" s="22">
        <f>SUM(C8:E8)</f>
        <v>21.319279999999999</v>
      </c>
    </row>
    <row r="11" spans="1:5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2020-04-13T22:00:14Z</dcterms:created>
  <dcterms:modified xsi:type="dcterms:W3CDTF">2020-05-07T21:00:29Z</dcterms:modified>
  <cp:category/>
  <cp:contentStatus/>
</cp:coreProperties>
</file>