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pha\Documents\School Science\"/>
    </mc:Choice>
  </mc:AlternateContent>
  <bookViews>
    <workbookView xWindow="0" yWindow="0" windowWidth="20490" windowHeight="7755" tabRatio="773" firstSheet="1" activeTab="4"/>
  </bookViews>
  <sheets>
    <sheet name="Electrolyzer Data and Analysis" sheetId="1" r:id="rId1"/>
    <sheet name="Electrolyzer Efficiency Plot" sheetId="6" r:id="rId2"/>
    <sheet name="Fuel Cell data and Analysis" sheetId="2" r:id="rId3"/>
    <sheet name="Fuel Cell Efficiency Plot" sheetId="7" r:id="rId4"/>
    <sheet name="Answers to Analysis"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2" l="1"/>
  <c r="H20" i="2"/>
  <c r="G20" i="2"/>
  <c r="F20" i="2"/>
  <c r="J20" i="1"/>
  <c r="I20" i="1"/>
  <c r="H20" i="1"/>
  <c r="G20" i="1"/>
  <c r="F20" i="1"/>
  <c r="B15" i="2"/>
  <c r="B15" i="1"/>
  <c r="J40" i="1"/>
  <c r="F34" i="2"/>
  <c r="G34" i="2"/>
  <c r="J34" i="2"/>
  <c r="J44" i="2"/>
  <c r="I44" i="2"/>
  <c r="H46" i="2"/>
  <c r="H51" i="2"/>
  <c r="H50" i="2"/>
  <c r="H44" i="2"/>
  <c r="J32" i="2"/>
  <c r="I39" i="2"/>
  <c r="I33" i="2"/>
  <c r="I34" i="2"/>
  <c r="I35" i="2"/>
  <c r="I36" i="2"/>
  <c r="I37" i="2"/>
  <c r="I38" i="2"/>
  <c r="I32" i="2"/>
  <c r="H32" i="2"/>
  <c r="H33" i="2"/>
  <c r="H36" i="2"/>
  <c r="H39" i="2"/>
  <c r="H45" i="2"/>
  <c r="H47" i="2"/>
  <c r="H48" i="2"/>
  <c r="H49" i="2"/>
  <c r="F44" i="2"/>
  <c r="H34" i="2" l="1"/>
  <c r="H35" i="2"/>
  <c r="H37" i="2"/>
  <c r="H38" i="2"/>
  <c r="G44" i="2"/>
  <c r="G32" i="2"/>
  <c r="F32" i="2"/>
  <c r="I50" i="2"/>
  <c r="F45" i="2"/>
  <c r="G45" i="2" s="1"/>
  <c r="J45" i="2" s="1"/>
  <c r="F46" i="2"/>
  <c r="F47" i="2"/>
  <c r="F48" i="2"/>
  <c r="F49" i="2"/>
  <c r="F50" i="2"/>
  <c r="G50" i="2" s="1"/>
  <c r="J50" i="2" s="1"/>
  <c r="F51" i="2"/>
  <c r="F33" i="2"/>
  <c r="G33" i="2" s="1"/>
  <c r="J33" i="2" s="1"/>
  <c r="F35" i="2"/>
  <c r="F36" i="2"/>
  <c r="G36" i="2" s="1"/>
  <c r="J36" i="2" s="1"/>
  <c r="F37" i="2"/>
  <c r="F38" i="2"/>
  <c r="G38" i="2" s="1"/>
  <c r="J38" i="2" s="1"/>
  <c r="F39" i="2"/>
  <c r="G51" i="2"/>
  <c r="J51" i="2" s="1"/>
  <c r="I51" i="2"/>
  <c r="G39" i="2"/>
  <c r="J39" i="2" s="1"/>
  <c r="F21" i="2"/>
  <c r="G21" i="2" s="1"/>
  <c r="F22" i="2"/>
  <c r="G22" i="2" s="1"/>
  <c r="F23" i="2"/>
  <c r="G23" i="2" s="1"/>
  <c r="F24" i="2"/>
  <c r="G24" i="2" s="1"/>
  <c r="F25" i="2"/>
  <c r="G25" i="2" s="1"/>
  <c r="F26" i="2"/>
  <c r="G26" i="2" s="1"/>
  <c r="F27" i="2"/>
  <c r="G27" i="2" s="1"/>
  <c r="G49" i="2"/>
  <c r="J49" i="2" s="1"/>
  <c r="I49" i="2"/>
  <c r="G48" i="2"/>
  <c r="J48" i="2" s="1"/>
  <c r="I48" i="2"/>
  <c r="G47" i="2"/>
  <c r="J47" i="2" s="1"/>
  <c r="I47" i="2"/>
  <c r="G46" i="2"/>
  <c r="J46" i="2" s="1"/>
  <c r="I46" i="2"/>
  <c r="I45" i="2"/>
  <c r="G37" i="2"/>
  <c r="J37" i="2" s="1"/>
  <c r="G35" i="2"/>
  <c r="J35" i="2" s="1"/>
  <c r="H27" i="2"/>
  <c r="I27" i="2" s="1"/>
  <c r="H26" i="2"/>
  <c r="I26" i="2" s="1"/>
  <c r="H25" i="2"/>
  <c r="I25" i="2" s="1"/>
  <c r="H24" i="2"/>
  <c r="I24" i="2" s="1"/>
  <c r="H23" i="2"/>
  <c r="I23" i="2" s="1"/>
  <c r="H22" i="2"/>
  <c r="I22" i="2" s="1"/>
  <c r="J22" i="2" s="1"/>
  <c r="H21" i="2"/>
  <c r="I21" i="2" s="1"/>
  <c r="J21" i="1"/>
  <c r="J22" i="1"/>
  <c r="J23" i="1"/>
  <c r="J24" i="1"/>
  <c r="J25" i="1"/>
  <c r="J26" i="1"/>
  <c r="J27" i="1"/>
  <c r="J28" i="1"/>
  <c r="J33" i="1"/>
  <c r="J34" i="1"/>
  <c r="J35" i="1"/>
  <c r="J36" i="1"/>
  <c r="J37" i="1"/>
  <c r="J38" i="1"/>
  <c r="J39" i="1"/>
  <c r="J41" i="1"/>
  <c r="J46" i="1"/>
  <c r="J47" i="1"/>
  <c r="J48" i="1"/>
  <c r="J49" i="1"/>
  <c r="J50" i="1"/>
  <c r="J51" i="1"/>
  <c r="J52" i="1"/>
  <c r="J53" i="1"/>
  <c r="I21" i="1"/>
  <c r="I22" i="1"/>
  <c r="I23" i="1"/>
  <c r="I24" i="1"/>
  <c r="I25" i="1"/>
  <c r="I26" i="1"/>
  <c r="I27" i="1"/>
  <c r="I28" i="1"/>
  <c r="I33" i="1"/>
  <c r="I34" i="1"/>
  <c r="I35" i="1"/>
  <c r="I36" i="1"/>
  <c r="I37" i="1"/>
  <c r="I38" i="1"/>
  <c r="I39" i="1"/>
  <c r="I40" i="1"/>
  <c r="I41" i="1"/>
  <c r="I46" i="1"/>
  <c r="I47" i="1"/>
  <c r="I48" i="1"/>
  <c r="I49" i="1"/>
  <c r="I50" i="1"/>
  <c r="I51" i="1"/>
  <c r="I52" i="1"/>
  <c r="I53" i="1"/>
  <c r="H21" i="1"/>
  <c r="H22" i="1"/>
  <c r="H23" i="1"/>
  <c r="H24" i="1"/>
  <c r="H25" i="1"/>
  <c r="H26" i="1"/>
  <c r="H27" i="1"/>
  <c r="H28" i="1"/>
  <c r="H33" i="1"/>
  <c r="H34" i="1"/>
  <c r="H35" i="1"/>
  <c r="H36" i="1"/>
  <c r="H37" i="1"/>
  <c r="H38" i="1"/>
  <c r="H39" i="1"/>
  <c r="H40" i="1"/>
  <c r="H41" i="1"/>
  <c r="H46" i="1"/>
  <c r="H47" i="1"/>
  <c r="H48" i="1"/>
  <c r="H49" i="1"/>
  <c r="H50" i="1"/>
  <c r="H51" i="1"/>
  <c r="H52" i="1"/>
  <c r="H53" i="1"/>
  <c r="G21" i="1"/>
  <c r="G22" i="1"/>
  <c r="G23" i="1"/>
  <c r="G24" i="1"/>
  <c r="G25" i="1"/>
  <c r="G26" i="1"/>
  <c r="G27" i="1"/>
  <c r="G28" i="1"/>
  <c r="G33" i="1"/>
  <c r="G34" i="1"/>
  <c r="G35" i="1"/>
  <c r="G36" i="1"/>
  <c r="G37" i="1"/>
  <c r="G38" i="1"/>
  <c r="G39" i="1"/>
  <c r="G40" i="1"/>
  <c r="G41" i="1"/>
  <c r="G46" i="1"/>
  <c r="G47" i="1"/>
  <c r="G48" i="1"/>
  <c r="G49" i="1"/>
  <c r="G50" i="1"/>
  <c r="G51" i="1"/>
  <c r="G52" i="1"/>
  <c r="G53" i="1"/>
  <c r="F21" i="1"/>
  <c r="F22" i="1"/>
  <c r="F23" i="1"/>
  <c r="F24" i="1"/>
  <c r="F25" i="1"/>
  <c r="F26" i="1"/>
  <c r="F27" i="1"/>
  <c r="F28" i="1"/>
  <c r="F33" i="1"/>
  <c r="F34" i="1"/>
  <c r="F35" i="1"/>
  <c r="F36" i="1"/>
  <c r="F37" i="1"/>
  <c r="F38" i="1"/>
  <c r="F39" i="1"/>
  <c r="F40" i="1"/>
  <c r="F41" i="1"/>
  <c r="F46" i="1"/>
  <c r="F47" i="1"/>
  <c r="F48" i="1"/>
  <c r="F49" i="1"/>
  <c r="F50" i="1"/>
  <c r="F51" i="1"/>
  <c r="F52" i="1"/>
  <c r="F53" i="1"/>
  <c r="B13" i="2" l="1"/>
  <c r="B14" i="2"/>
  <c r="B14" i="1"/>
  <c r="B13" i="1"/>
  <c r="B12" i="1"/>
  <c r="J26" i="2"/>
  <c r="J24" i="2"/>
  <c r="J25" i="2"/>
  <c r="J27" i="2"/>
  <c r="J23" i="2"/>
  <c r="J21" i="2"/>
  <c r="J20" i="2"/>
  <c r="B12" i="2" l="1"/>
</calcChain>
</file>

<file path=xl/sharedStrings.xml><?xml version="1.0" encoding="utf-8"?>
<sst xmlns="http://schemas.openxmlformats.org/spreadsheetml/2006/main" count="142" uniqueCount="42">
  <si>
    <t>Voltage (V)</t>
  </si>
  <si>
    <t>Current (A)</t>
  </si>
  <si>
    <t>Run 1:</t>
  </si>
  <si>
    <t>Joseph Caminiti</t>
  </si>
  <si>
    <t>ENGR 115</t>
  </si>
  <si>
    <t>October 17th, 2014</t>
  </si>
  <si>
    <t>Time (seconds)</t>
  </si>
  <si>
    <r>
      <t>H</t>
    </r>
    <r>
      <rPr>
        <vertAlign val="subscript"/>
        <sz val="11"/>
        <color theme="1"/>
        <rFont val="Calibri"/>
        <family val="2"/>
        <scheme val="minor"/>
      </rPr>
      <t>2</t>
    </r>
    <r>
      <rPr>
        <sz val="11"/>
        <color theme="1"/>
        <rFont val="Calibri"/>
        <family val="2"/>
        <scheme val="minor"/>
      </rPr>
      <t xml:space="preserve"> Volume (ml)</t>
    </r>
  </si>
  <si>
    <t>Run 2:</t>
  </si>
  <si>
    <t>Input Parameters</t>
  </si>
  <si>
    <t>Run 3:</t>
  </si>
  <si>
    <t>Room Temperature (K)</t>
  </si>
  <si>
    <t>Room Pressure (atm)</t>
  </si>
  <si>
    <t>Gas Constant R ( (L*atm)/(K*mol))</t>
  </si>
  <si>
    <r>
      <t>Energy of H</t>
    </r>
    <r>
      <rPr>
        <vertAlign val="subscript"/>
        <sz val="11"/>
        <color theme="1"/>
        <rFont val="Calibri"/>
        <family val="2"/>
        <scheme val="minor"/>
      </rPr>
      <t xml:space="preserve">2 </t>
    </r>
    <r>
      <rPr>
        <sz val="11"/>
        <color theme="1"/>
        <rFont val="Calibri"/>
        <family val="2"/>
        <scheme val="minor"/>
      </rPr>
      <t>(kJ/mol)</t>
    </r>
  </si>
  <si>
    <t xml:space="preserve">Final Efficiencies: </t>
  </si>
  <si>
    <t>-</t>
  </si>
  <si>
    <t xml:space="preserve">Run 1 Calculations: </t>
  </si>
  <si>
    <t>Power In (W)</t>
  </si>
  <si>
    <r>
      <t>Moles H</t>
    </r>
    <r>
      <rPr>
        <vertAlign val="subscript"/>
        <sz val="11"/>
        <color theme="1"/>
        <rFont val="Calibri"/>
        <family val="2"/>
        <scheme val="minor"/>
      </rPr>
      <t xml:space="preserve">2 </t>
    </r>
    <r>
      <rPr>
        <sz val="11"/>
        <color theme="1"/>
        <rFont val="Calibri"/>
        <family val="2"/>
        <scheme val="minor"/>
      </rPr>
      <t>Out</t>
    </r>
  </si>
  <si>
    <t xml:space="preserve">KiloJoules In </t>
  </si>
  <si>
    <t>KiloJoules Out</t>
  </si>
  <si>
    <t>Efficiency:</t>
  </si>
  <si>
    <t>Run 2 Calculations:</t>
  </si>
  <si>
    <t>Moles H2 Out</t>
  </si>
  <si>
    <t>Run 3 Calculations:</t>
  </si>
  <si>
    <r>
      <t>Moles H</t>
    </r>
    <r>
      <rPr>
        <vertAlign val="subscript"/>
        <sz val="11"/>
        <color theme="1"/>
        <rFont val="Calibri"/>
        <family val="2"/>
        <scheme val="minor"/>
      </rPr>
      <t xml:space="preserve">2 </t>
    </r>
    <r>
      <rPr>
        <sz val="11"/>
        <color theme="1"/>
        <rFont val="Calibri"/>
        <family val="2"/>
        <scheme val="minor"/>
      </rPr>
      <t>In</t>
    </r>
  </si>
  <si>
    <t>KiloJoules In</t>
  </si>
  <si>
    <t>Power Out (W)</t>
  </si>
  <si>
    <t xml:space="preserve">KiloJoules Out </t>
  </si>
  <si>
    <t>Average Efficiency:</t>
  </si>
  <si>
    <t>1. What is the average efficiency of your fuel cell? What is the average efficiency of your electrolyzer? What is the “wire to wire” efficiency of this energy storage system, from electricity in to electricity out?</t>
  </si>
  <si>
    <t xml:space="preserve">The average efficiency of the fuel cell was 24.88%, while the average efficiency of the electrolyzer was 12.55%. The wire to wire, or overall, efficiency was .1255*.2488*100 = 3.122%. </t>
  </si>
  <si>
    <t xml:space="preserve">2. Research charge/discharge cycle efficiency for a battery and compare this with the electrolyzer/fuel cell system. With this in mind, what arguments might there be for choosing a fuel cell vehicle over a battery electric vehicle? </t>
  </si>
  <si>
    <t>3. If you could improve the efficiency of one component of the system (the electrolyzer or the fuel cell), which would you choose? Why?</t>
  </si>
  <si>
    <t xml:space="preserve">4. As shown in the Energy Flow Diagram above, the fan motor itself represents another energy conversion process where electrical energy is converted to mechanical energy, with associated energy losses as heat and noise. How could you modify this experiment 
to measure the efficiency of this step? </t>
  </si>
  <si>
    <t>5. In scaling this system up to an industrial level, what changes would you expect to see in relative performance and efficiencies of the various components? What opportunities do you see for recovering “waste” energy from the processes?</t>
  </si>
  <si>
    <t>An increase in efficiency and performance would be expected mainly due to the fact that on a larger scale, the waste energy could be captured and used to generate more useful energy. The main way this would happen would be to capture the waste heat and turn it into useful electrical energy by turning water into steam to run a steam powered generator.</t>
  </si>
  <si>
    <t xml:space="preserve">Source 1:                                                                                                                        "Car Battery Efficiencies." Car Battery Efficiencies. N.p., n.d. Web. 21 Oct. 2014. &lt;http://large.stanford.edu/courses/2010/ph240/sun1/&gt;.
</t>
  </si>
  <si>
    <t xml:space="preserve">With the efficiency calculated for this system, not much can be said for the electrolyzer/fuel cell system as compared to a battery system. A battery charge/discharge system can achive around an 80-90% efficiency, compared to the 3% of this system (1.) Thus, the battery electric vehicle is the more attractive choice. </t>
  </si>
  <si>
    <t>I would improve the efficiency in the fuel cell because this would allow people to find this energy source as a more attractive one. The electrolyzer is not part of a fuel cell vehicle's system, so improving the efficiency of the electrolyzer would have no direct positive impact for consumers, while making the fuel cell more efficient would mean a larger range for the vehicles. This could jump start the fuel cell industry for auto makers.</t>
  </si>
  <si>
    <t>Since the energy in would just be the electrical energy produced by the fuel cell, no change would need to be made here. But for the useful energy output, a device could be attached that measures the useful mechanical energy being generated by the fan motor. This useful output over the energy input from the fuel cell would be the efficiency of this step.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</si>
</sst>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E+00"/>
  </numFmts>
  <fonts count="2" x14ac:knownFonts="1">
    <font>
      <sz val="11"/>
      <color theme="1"/>
      <name val="Calibri"/>
      <family val="2"/>
      <scheme val="minor"/>
    </font>
    <font>
      <vertAlign val="subscript"/>
      <sz val="11"/>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5">
    <xf numFmtId="0" fontId="0" fillId="0" borderId="0" xfId="0"/>
    <xf numFmtId="0" fontId="0" fillId="0" borderId="0" xfId="0" applyBorder="1"/>
    <xf numFmtId="0" fontId="0" fillId="0" borderId="1" xfId="0" applyBorder="1"/>
    <xf numFmtId="0" fontId="0" fillId="0" borderId="0" xfId="0" applyBorder="1" applyAlignment="1">
      <alignment horizontal="center"/>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wrapText="1"/>
    </xf>
    <xf numFmtId="0" fontId="0" fillId="3" borderId="1" xfId="0" applyFill="1" applyBorder="1" applyAlignment="1">
      <alignment horizontal="center"/>
    </xf>
    <xf numFmtId="0" fontId="0" fillId="3" borderId="1" xfId="0" applyFill="1" applyBorder="1"/>
    <xf numFmtId="0" fontId="0" fillId="2" borderId="2" xfId="0" applyFill="1" applyBorder="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vertical="top"/>
    </xf>
    <xf numFmtId="0" fontId="0" fillId="0" borderId="0" xfId="0" applyFill="1" applyBorder="1" applyAlignment="1">
      <alignment wrapText="1"/>
    </xf>
    <xf numFmtId="0" fontId="0" fillId="0" borderId="1" xfId="0" applyBorder="1" applyAlignment="1">
      <alignment horizontal="right"/>
    </xf>
    <xf numFmtId="0" fontId="0" fillId="0" borderId="1" xfId="0" applyBorder="1" applyAlignment="1">
      <alignment horizontal="right" vertical="top"/>
    </xf>
    <xf numFmtId="0" fontId="0" fillId="0" borderId="0" xfId="0" applyBorder="1" applyAlignment="1">
      <alignment horizontal="right" vertical="top"/>
    </xf>
    <xf numFmtId="0" fontId="0" fillId="2" borderId="1" xfId="0" applyFill="1" applyBorder="1" applyAlignment="1">
      <alignment vertical="top" wrapText="1"/>
    </xf>
    <xf numFmtId="0" fontId="0" fillId="3" borderId="1" xfId="0" applyFill="1" applyBorder="1" applyAlignment="1">
      <alignment wrapText="1"/>
    </xf>
    <xf numFmtId="0" fontId="0" fillId="0" borderId="1" xfId="0" applyBorder="1" applyAlignment="1">
      <alignment horizontal="center"/>
    </xf>
    <xf numFmtId="2" fontId="0" fillId="0" borderId="0" xfId="0" applyNumberFormat="1"/>
    <xf numFmtId="0" fontId="0" fillId="3" borderId="3" xfId="0" applyFill="1" applyBorder="1"/>
    <xf numFmtId="0" fontId="0" fillId="0" borderId="1" xfId="0" applyFill="1" applyBorder="1" applyAlignment="1">
      <alignment horizontal="center"/>
    </xf>
    <xf numFmtId="2" fontId="0" fillId="0" borderId="1" xfId="0" applyNumberFormat="1" applyBorder="1"/>
    <xf numFmtId="2" fontId="0" fillId="3" borderId="3" xfId="0" applyNumberFormat="1" applyFill="1" applyBorder="1"/>
    <xf numFmtId="2" fontId="0" fillId="2" borderId="1" xfId="0" applyNumberFormat="1" applyFill="1" applyBorder="1" applyAlignment="1">
      <alignment horizontal="center"/>
    </xf>
    <xf numFmtId="2" fontId="0" fillId="0" borderId="1" xfId="0" applyNumberFormat="1" applyBorder="1" applyAlignment="1">
      <alignment horizontal="center"/>
    </xf>
    <xf numFmtId="2" fontId="0" fillId="0" borderId="1" xfId="0" applyNumberFormat="1" applyFill="1" applyBorder="1" applyAlignment="1">
      <alignment horizontal="center"/>
    </xf>
    <xf numFmtId="164" fontId="0" fillId="0" borderId="1" xfId="0" applyNumberFormat="1" applyBorder="1"/>
    <xf numFmtId="164" fontId="0" fillId="0" borderId="0" xfId="0" applyNumberFormat="1"/>
    <xf numFmtId="164" fontId="0" fillId="2" borderId="1" xfId="0" applyNumberFormat="1" applyFill="1" applyBorder="1" applyAlignment="1">
      <alignment horizontal="center"/>
    </xf>
    <xf numFmtId="164" fontId="0" fillId="0" borderId="1" xfId="0" applyNumberFormat="1" applyBorder="1" applyAlignment="1">
      <alignment horizontal="center"/>
    </xf>
    <xf numFmtId="165" fontId="0" fillId="0" borderId="1" xfId="0" applyNumberFormat="1" applyBorder="1"/>
    <xf numFmtId="165" fontId="0" fillId="0" borderId="0" xfId="0" applyNumberFormat="1"/>
    <xf numFmtId="165" fontId="0" fillId="2" borderId="1" xfId="0" applyNumberFormat="1" applyFill="1" applyBorder="1" applyAlignment="1">
      <alignment horizontal="center"/>
    </xf>
    <xf numFmtId="165" fontId="0" fillId="0" borderId="1" xfId="0" applyNumberFormat="1" applyFill="1" applyBorder="1" applyAlignment="1">
      <alignment horizontal="center"/>
    </xf>
    <xf numFmtId="165" fontId="0" fillId="0" borderId="1" xfId="0" applyNumberFormat="1" applyBorder="1" applyAlignment="1">
      <alignment horizontal="center"/>
    </xf>
    <xf numFmtId="11" fontId="0" fillId="0" borderId="1" xfId="0" applyNumberFormat="1" applyFill="1" applyBorder="1" applyAlignment="1">
      <alignment horizontal="center"/>
    </xf>
    <xf numFmtId="11" fontId="0" fillId="0" borderId="1" xfId="0" applyNumberFormat="1" applyBorder="1"/>
    <xf numFmtId="11" fontId="0" fillId="0" borderId="0" xfId="0" applyNumberFormat="1" applyBorder="1"/>
    <xf numFmtId="11" fontId="0" fillId="0" borderId="0" xfId="0" applyNumberFormat="1"/>
    <xf numFmtId="11" fontId="0" fillId="2" borderId="1" xfId="0" applyNumberFormat="1" applyFill="1" applyBorder="1" applyAlignment="1">
      <alignment horizontal="center"/>
    </xf>
    <xf numFmtId="11" fontId="0" fillId="0" borderId="1" xfId="0" applyNumberFormat="1" applyBorder="1" applyAlignment="1">
      <alignment horizontal="center"/>
    </xf>
    <xf numFmtId="11" fontId="0" fillId="3" borderId="3" xfId="0" applyNumberFormat="1" applyFill="1" applyBorder="1"/>
    <xf numFmtId="0" fontId="0" fillId="0" borderId="1" xfId="0" applyBorder="1" applyAlignment="1">
      <alignment vertical="top"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Electrolyzer</a:t>
            </a:r>
            <a:r>
              <a:rPr lang="en-US" baseline="0"/>
              <a:t> Efficiency vs Time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Run 1</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'Electrolyzer Data and Analysis'!$A$19:$A$28</c:f>
              <c:numCache>
                <c:formatCode>General</c:formatCode>
                <c:ptCount val="10"/>
                <c:pt idx="0">
                  <c:v>0</c:v>
                </c:pt>
                <c:pt idx="1">
                  <c:v>30</c:v>
                </c:pt>
                <c:pt idx="2">
                  <c:v>60</c:v>
                </c:pt>
                <c:pt idx="3">
                  <c:v>90</c:v>
                </c:pt>
                <c:pt idx="4">
                  <c:v>120</c:v>
                </c:pt>
                <c:pt idx="5">
                  <c:v>150</c:v>
                </c:pt>
                <c:pt idx="6">
                  <c:v>180</c:v>
                </c:pt>
                <c:pt idx="7">
                  <c:v>210</c:v>
                </c:pt>
                <c:pt idx="8">
                  <c:v>240</c:v>
                </c:pt>
                <c:pt idx="9">
                  <c:v>270</c:v>
                </c:pt>
              </c:numCache>
            </c:numRef>
          </c:xVal>
          <c:yVal>
            <c:numRef>
              <c:f>'Electrolyzer Data and Analysis'!$J$19:$J$28</c:f>
              <c:numCache>
                <c:formatCode>0.00</c:formatCode>
                <c:ptCount val="10"/>
                <c:pt idx="0" formatCode="General">
                  <c:v>0</c:v>
                </c:pt>
                <c:pt idx="1">
                  <c:v>11.036984817676295</c:v>
                </c:pt>
                <c:pt idx="2">
                  <c:v>15.850471588380936</c:v>
                </c:pt>
                <c:pt idx="3">
                  <c:v>15.314718797174828</c:v>
                </c:pt>
                <c:pt idx="4">
                  <c:v>14.750602279407129</c:v>
                </c:pt>
                <c:pt idx="5">
                  <c:v>9.5173475921002275</c:v>
                </c:pt>
                <c:pt idx="6">
                  <c:v>13.778972084668254</c:v>
                </c:pt>
                <c:pt idx="7">
                  <c:v>13.4370621073812</c:v>
                </c:pt>
                <c:pt idx="8">
                  <c:v>8.6958163238825374</c:v>
                </c:pt>
                <c:pt idx="9">
                  <c:v>21.171766623294882</c:v>
                </c:pt>
              </c:numCache>
            </c:numRef>
          </c:yVal>
          <c:smooth val="0"/>
        </c:ser>
        <c:ser>
          <c:idx val="1"/>
          <c:order val="1"/>
          <c:tx>
            <c:v>Run 2</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'Electrolyzer Data and Analysis'!$A$32:$A$41</c:f>
              <c:numCache>
                <c:formatCode>General</c:formatCode>
                <c:ptCount val="10"/>
                <c:pt idx="0">
                  <c:v>0</c:v>
                </c:pt>
                <c:pt idx="1">
                  <c:v>30</c:v>
                </c:pt>
                <c:pt idx="2">
                  <c:v>60</c:v>
                </c:pt>
                <c:pt idx="3">
                  <c:v>90</c:v>
                </c:pt>
                <c:pt idx="4">
                  <c:v>120</c:v>
                </c:pt>
                <c:pt idx="5">
                  <c:v>150</c:v>
                </c:pt>
                <c:pt idx="6">
                  <c:v>180</c:v>
                </c:pt>
                <c:pt idx="7">
                  <c:v>210</c:v>
                </c:pt>
                <c:pt idx="8">
                  <c:v>240</c:v>
                </c:pt>
                <c:pt idx="9">
                  <c:v>270</c:v>
                </c:pt>
              </c:numCache>
            </c:numRef>
          </c:xVal>
          <c:yVal>
            <c:numRef>
              <c:f>'Electrolyzer Data and Analysis'!$J$32:$J$41</c:f>
              <c:numCache>
                <c:formatCode>0.00</c:formatCode>
                <c:ptCount val="10"/>
                <c:pt idx="0">
                  <c:v>0</c:v>
                </c:pt>
                <c:pt idx="1">
                  <c:v>4.5929906948894175</c:v>
                </c:pt>
                <c:pt idx="2">
                  <c:v>13.381895120641458</c:v>
                </c:pt>
                <c:pt idx="3">
                  <c:v>12.965711779568878</c:v>
                </c:pt>
                <c:pt idx="4">
                  <c:v>12.643838249156527</c:v>
                </c:pt>
                <c:pt idx="5">
                  <c:v>12.324071063444157</c:v>
                </c:pt>
                <c:pt idx="6">
                  <c:v>16.031755787219343</c:v>
                </c:pt>
                <c:pt idx="7">
                  <c:v>11.76040611837294</c:v>
                </c:pt>
                <c:pt idx="8">
                  <c:v>7.6498523431021423</c:v>
                </c:pt>
                <c:pt idx="9">
                  <c:v>15.011372250731302</c:v>
                </c:pt>
              </c:numCache>
            </c:numRef>
          </c:yVal>
          <c:smooth val="0"/>
        </c:ser>
        <c:ser>
          <c:idx val="2"/>
          <c:order val="2"/>
          <c:tx>
            <c:v>Run 3</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'Electrolyzer Data and Analysis'!$A$45:$A$53</c:f>
              <c:numCache>
                <c:formatCode>General</c:formatCode>
                <c:ptCount val="9"/>
                <c:pt idx="0">
                  <c:v>0</c:v>
                </c:pt>
                <c:pt idx="1">
                  <c:v>30</c:v>
                </c:pt>
                <c:pt idx="2">
                  <c:v>60</c:v>
                </c:pt>
                <c:pt idx="3">
                  <c:v>90</c:v>
                </c:pt>
                <c:pt idx="4">
                  <c:v>120</c:v>
                </c:pt>
                <c:pt idx="5">
                  <c:v>150</c:v>
                </c:pt>
                <c:pt idx="6">
                  <c:v>180</c:v>
                </c:pt>
                <c:pt idx="7">
                  <c:v>210</c:v>
                </c:pt>
                <c:pt idx="8">
                  <c:v>240</c:v>
                </c:pt>
              </c:numCache>
            </c:numRef>
          </c:xVal>
          <c:yVal>
            <c:numRef>
              <c:f>'Electrolyzer Data and Analysis'!$J$45:$J$53</c:f>
              <c:numCache>
                <c:formatCode>0.00</c:formatCode>
                <c:ptCount val="9"/>
                <c:pt idx="0">
                  <c:v>0</c:v>
                </c:pt>
                <c:pt idx="1">
                  <c:v>8.0694958059415089</c:v>
                </c:pt>
                <c:pt idx="2">
                  <c:v>15.748717758516802</c:v>
                </c:pt>
                <c:pt idx="3">
                  <c:v>11.52345201842693</c:v>
                </c:pt>
                <c:pt idx="4">
                  <c:v>11.293602487699721</c:v>
                </c:pt>
                <c:pt idx="5">
                  <c:v>11.075090830605731</c:v>
                </c:pt>
                <c:pt idx="6">
                  <c:v>14.513171296386442</c:v>
                </c:pt>
                <c:pt idx="7">
                  <c:v>7.1282766681662295</c:v>
                </c:pt>
                <c:pt idx="8">
                  <c:v>17.576691064814714</c:v>
                </c:pt>
              </c:numCache>
            </c:numRef>
          </c:yVal>
          <c:smooth val="0"/>
        </c:ser>
        <c:dLbls>
          <c:showLegendKey val="0"/>
          <c:showVal val="0"/>
          <c:showCatName val="0"/>
          <c:showSerName val="0"/>
          <c:showPercent val="0"/>
          <c:showBubbleSize val="0"/>
        </c:dLbls>
        <c:axId val="325277712"/>
        <c:axId val="325282024"/>
      </c:scatterChart>
      <c:valAx>
        <c:axId val="3252777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(seconds)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5282024"/>
        <c:crosses val="autoZero"/>
        <c:crossBetween val="midCat"/>
      </c:valAx>
      <c:valAx>
        <c:axId val="325282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Efficiency</a:t>
                </a:r>
                <a:r>
                  <a:rPr lang="en-US" baseline="0"/>
                  <a:t>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5277712"/>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Fuel</a:t>
            </a:r>
            <a:r>
              <a:rPr lang="en-US" baseline="0"/>
              <a:t> Cell Efficiency vs Time</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Run 1</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'Fuel Cell data and Analysis'!$A$19:$A$27</c:f>
              <c:numCache>
                <c:formatCode>General</c:formatCode>
                <c:ptCount val="9"/>
                <c:pt idx="0">
                  <c:v>0</c:v>
                </c:pt>
                <c:pt idx="1">
                  <c:v>30</c:v>
                </c:pt>
                <c:pt idx="2">
                  <c:v>60</c:v>
                </c:pt>
                <c:pt idx="3">
                  <c:v>90</c:v>
                </c:pt>
                <c:pt idx="4">
                  <c:v>120</c:v>
                </c:pt>
                <c:pt idx="5">
                  <c:v>150</c:v>
                </c:pt>
                <c:pt idx="6">
                  <c:v>180</c:v>
                </c:pt>
                <c:pt idx="7">
                  <c:v>210</c:v>
                </c:pt>
                <c:pt idx="8">
                  <c:v>240</c:v>
                </c:pt>
              </c:numCache>
            </c:numRef>
          </c:xVal>
          <c:yVal>
            <c:numRef>
              <c:f>'Fuel Cell data and Analysis'!$J$19:$J$27</c:f>
              <c:numCache>
                <c:formatCode>0.00</c:formatCode>
                <c:ptCount val="9"/>
                <c:pt idx="0" formatCode="General">
                  <c:v>0</c:v>
                </c:pt>
                <c:pt idx="1">
                  <c:v>16.965946783668027</c:v>
                </c:pt>
                <c:pt idx="2">
                  <c:v>25.221714217255158</c:v>
                </c:pt>
                <c:pt idx="3">
                  <c:v>25.221019397810977</c:v>
                </c:pt>
                <c:pt idx="4">
                  <c:v>24.425682740706193</c:v>
                </c:pt>
                <c:pt idx="5">
                  <c:v>47.210896773703233</c:v>
                </c:pt>
                <c:pt idx="6">
                  <c:v>21.757576075054722</c:v>
                </c:pt>
                <c:pt idx="7">
                  <c:v>8.0599055524888144</c:v>
                </c:pt>
                <c:pt idx="8">
                  <c:v>1.9385462492623957</c:v>
                </c:pt>
              </c:numCache>
            </c:numRef>
          </c:yVal>
          <c:smooth val="0"/>
        </c:ser>
        <c:ser>
          <c:idx val="1"/>
          <c:order val="1"/>
          <c:tx>
            <c:v>Run 2</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'Fuel Cell data and Analysis'!$A$31:$A$39</c:f>
              <c:numCache>
                <c:formatCode>General</c:formatCode>
                <c:ptCount val="9"/>
                <c:pt idx="0">
                  <c:v>0</c:v>
                </c:pt>
                <c:pt idx="1">
                  <c:v>30</c:v>
                </c:pt>
                <c:pt idx="2">
                  <c:v>60</c:v>
                </c:pt>
                <c:pt idx="3">
                  <c:v>90</c:v>
                </c:pt>
                <c:pt idx="4">
                  <c:v>120</c:v>
                </c:pt>
                <c:pt idx="5">
                  <c:v>150</c:v>
                </c:pt>
                <c:pt idx="6">
                  <c:v>180</c:v>
                </c:pt>
                <c:pt idx="7">
                  <c:v>210</c:v>
                </c:pt>
                <c:pt idx="8">
                  <c:v>240</c:v>
                </c:pt>
              </c:numCache>
            </c:numRef>
          </c:xVal>
          <c:yVal>
            <c:numRef>
              <c:f>'Fuel Cell data and Analysis'!$J$31:$J$39</c:f>
              <c:numCache>
                <c:formatCode>0.00</c:formatCode>
                <c:ptCount val="9"/>
                <c:pt idx="0">
                  <c:v>0</c:v>
                </c:pt>
                <c:pt idx="1">
                  <c:v>26.183112721518981</c:v>
                </c:pt>
                <c:pt idx="2">
                  <c:v>25.835008179984769</c:v>
                </c:pt>
                <c:pt idx="3">
                  <c:v>51.657509609974298</c:v>
                </c:pt>
                <c:pt idx="4">
                  <c:v>25.174698101532311</c:v>
                </c:pt>
                <c:pt idx="5">
                  <c:v>48.243398467754815</c:v>
                </c:pt>
                <c:pt idx="6">
                  <c:v>20.22885749461787</c:v>
                </c:pt>
                <c:pt idx="7">
                  <c:v>7.3817617749690658</c:v>
                </c:pt>
                <c:pt idx="8">
                  <c:v>2.002238031645569</c:v>
                </c:pt>
              </c:numCache>
            </c:numRef>
          </c:yVal>
          <c:smooth val="0"/>
        </c:ser>
        <c:ser>
          <c:idx val="2"/>
          <c:order val="2"/>
          <c:tx>
            <c:v>Run 3</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'Fuel Cell data and Analysis'!$A$43:$A$51</c:f>
              <c:numCache>
                <c:formatCode>General</c:formatCode>
                <c:ptCount val="9"/>
                <c:pt idx="0">
                  <c:v>0</c:v>
                </c:pt>
                <c:pt idx="1">
                  <c:v>30</c:v>
                </c:pt>
                <c:pt idx="2">
                  <c:v>60</c:v>
                </c:pt>
                <c:pt idx="3">
                  <c:v>90</c:v>
                </c:pt>
                <c:pt idx="4">
                  <c:v>120</c:v>
                </c:pt>
                <c:pt idx="5">
                  <c:v>150</c:v>
                </c:pt>
                <c:pt idx="6">
                  <c:v>180</c:v>
                </c:pt>
                <c:pt idx="7">
                  <c:v>210</c:v>
                </c:pt>
                <c:pt idx="8">
                  <c:v>240</c:v>
                </c:pt>
              </c:numCache>
            </c:numRef>
          </c:xVal>
          <c:yVal>
            <c:numRef>
              <c:f>'Fuel Cell data and Analysis'!$J$43:$J$51</c:f>
              <c:numCache>
                <c:formatCode>0.00</c:formatCode>
                <c:ptCount val="9"/>
                <c:pt idx="0">
                  <c:v>0</c:v>
                </c:pt>
                <c:pt idx="1">
                  <c:v>25.095257078414392</c:v>
                </c:pt>
                <c:pt idx="2">
                  <c:v>24.599387601751211</c:v>
                </c:pt>
                <c:pt idx="3">
                  <c:v>48.742973648120284</c:v>
                </c:pt>
                <c:pt idx="4">
                  <c:v>46.724291556295796</c:v>
                </c:pt>
                <c:pt idx="5">
                  <c:v>23.115948088426759</c:v>
                </c:pt>
                <c:pt idx="6">
                  <c:v>40.026695327362695</c:v>
                </c:pt>
                <c:pt idx="7">
                  <c:v>9.1438238854097271</c:v>
                </c:pt>
                <c:pt idx="8">
                  <c:v>2.0865427908727514</c:v>
                </c:pt>
              </c:numCache>
            </c:numRef>
          </c:yVal>
          <c:smooth val="0"/>
        </c:ser>
        <c:dLbls>
          <c:showLegendKey val="0"/>
          <c:showVal val="0"/>
          <c:showCatName val="0"/>
          <c:showSerName val="0"/>
          <c:showPercent val="0"/>
          <c:showBubbleSize val="0"/>
        </c:dLbls>
        <c:axId val="234857336"/>
        <c:axId val="234855376"/>
      </c:scatterChart>
      <c:valAx>
        <c:axId val="2348573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r>
                  <a:rPr lang="en-US" baseline="0"/>
                  <a:t> (seconds)</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855376"/>
        <c:crosses val="autoZero"/>
        <c:crossBetween val="midCat"/>
      </c:valAx>
      <c:valAx>
        <c:axId val="234855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Efficiency</a:t>
                </a:r>
                <a:r>
                  <a:rPr lang="en-US" baseline="0"/>
                  <a:t> (%)</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4857336"/>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7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7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37740" cy="628911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37740" cy="628911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opLeftCell="A37" zoomScaleNormal="100" workbookViewId="0">
      <selection activeCell="J21" sqref="J21"/>
    </sheetView>
  </sheetViews>
  <sheetFormatPr defaultRowHeight="15" x14ac:dyDescent="0.25"/>
  <cols>
    <col min="1" max="1" width="22.28515625" customWidth="1"/>
    <col min="2" max="2" width="21.5703125" customWidth="1"/>
    <col min="3" max="3" width="17.42578125" customWidth="1"/>
    <col min="4" max="4" width="15.42578125" customWidth="1"/>
    <col min="5" max="5" width="18" customWidth="1"/>
    <col min="6" max="6" width="19.7109375" customWidth="1"/>
    <col min="7" max="7" width="19.140625" customWidth="1"/>
    <col min="8" max="8" width="15.85546875" customWidth="1"/>
    <col min="9" max="9" width="18.7109375" customWidth="1"/>
    <col min="10" max="10" width="15.42578125" customWidth="1"/>
  </cols>
  <sheetData>
    <row r="1" spans="1:2" x14ac:dyDescent="0.25">
      <c r="A1" s="5" t="s">
        <v>3</v>
      </c>
    </row>
    <row r="2" spans="1:2" x14ac:dyDescent="0.25">
      <c r="A2" s="5" t="s">
        <v>4</v>
      </c>
    </row>
    <row r="3" spans="1:2" x14ac:dyDescent="0.25">
      <c r="A3" s="5" t="s">
        <v>5</v>
      </c>
    </row>
    <row r="5" spans="1:2" x14ac:dyDescent="0.25">
      <c r="A5" s="8" t="s">
        <v>9</v>
      </c>
    </row>
    <row r="6" spans="1:2" x14ac:dyDescent="0.25">
      <c r="A6" s="5" t="s">
        <v>11</v>
      </c>
      <c r="B6" s="13">
        <v>296.55</v>
      </c>
    </row>
    <row r="7" spans="1:2" x14ac:dyDescent="0.25">
      <c r="A7" s="5" t="s">
        <v>12</v>
      </c>
      <c r="B7" s="13">
        <v>1.33</v>
      </c>
    </row>
    <row r="8" spans="1:2" ht="30" x14ac:dyDescent="0.25">
      <c r="A8" s="6" t="s">
        <v>13</v>
      </c>
      <c r="B8" s="14">
        <v>8.2059999999999994E-2</v>
      </c>
    </row>
    <row r="9" spans="1:2" ht="18" x14ac:dyDescent="0.35">
      <c r="A9" s="6" t="s">
        <v>14</v>
      </c>
      <c r="B9" s="14">
        <v>237</v>
      </c>
    </row>
    <row r="10" spans="1:2" x14ac:dyDescent="0.25">
      <c r="A10" s="12"/>
      <c r="B10" s="15"/>
    </row>
    <row r="11" spans="1:2" x14ac:dyDescent="0.25">
      <c r="A11" s="17" t="s">
        <v>15</v>
      </c>
      <c r="B11" s="15"/>
    </row>
    <row r="12" spans="1:2" x14ac:dyDescent="0.25">
      <c r="A12" s="6" t="s">
        <v>2</v>
      </c>
      <c r="B12" s="22">
        <f>AVERAGE(J20:J28)</f>
        <v>13.728193579329588</v>
      </c>
    </row>
    <row r="13" spans="1:2" x14ac:dyDescent="0.25">
      <c r="A13" s="6" t="s">
        <v>8</v>
      </c>
      <c r="B13" s="22">
        <f>AVERAGE(J33:J41)</f>
        <v>11.817988156347351</v>
      </c>
    </row>
    <row r="14" spans="1:2" x14ac:dyDescent="0.25">
      <c r="A14" s="6" t="s">
        <v>10</v>
      </c>
      <c r="B14" s="22">
        <f>AVERAGE(J46:J53)</f>
        <v>12.116062241319758</v>
      </c>
    </row>
    <row r="15" spans="1:2" x14ac:dyDescent="0.25">
      <c r="A15" s="6" t="s">
        <v>30</v>
      </c>
      <c r="B15" s="22">
        <f>AVERAGE(B12:B14)</f>
        <v>12.554081325665566</v>
      </c>
    </row>
    <row r="17" spans="1:10" x14ac:dyDescent="0.25">
      <c r="A17" s="7" t="s">
        <v>2</v>
      </c>
      <c r="B17" s="3"/>
      <c r="C17" s="3"/>
      <c r="D17" s="3"/>
      <c r="E17" s="3"/>
      <c r="F17" s="20" t="s">
        <v>17</v>
      </c>
    </row>
    <row r="18" spans="1:10" ht="18" x14ac:dyDescent="0.35">
      <c r="A18" s="9" t="s">
        <v>6</v>
      </c>
      <c r="B18" s="10" t="s">
        <v>7</v>
      </c>
      <c r="C18" s="4" t="s">
        <v>0</v>
      </c>
      <c r="D18" s="11" t="s">
        <v>1</v>
      </c>
      <c r="F18" s="4" t="s">
        <v>18</v>
      </c>
      <c r="G18" s="4" t="s">
        <v>20</v>
      </c>
      <c r="H18" s="4" t="s">
        <v>19</v>
      </c>
      <c r="I18" s="4" t="s">
        <v>21</v>
      </c>
      <c r="J18" s="4" t="s">
        <v>22</v>
      </c>
    </row>
    <row r="19" spans="1:10" x14ac:dyDescent="0.25">
      <c r="A19" s="2">
        <v>0</v>
      </c>
      <c r="B19" s="2">
        <v>1</v>
      </c>
      <c r="C19" s="18" t="s">
        <v>16</v>
      </c>
      <c r="D19" s="18" t="s">
        <v>16</v>
      </c>
      <c r="F19" s="18" t="s">
        <v>16</v>
      </c>
      <c r="G19" s="21" t="s">
        <v>16</v>
      </c>
      <c r="H19" s="21" t="s">
        <v>16</v>
      </c>
      <c r="I19" s="21" t="s">
        <v>16</v>
      </c>
      <c r="J19" s="21" t="s">
        <v>16</v>
      </c>
    </row>
    <row r="20" spans="1:10" x14ac:dyDescent="0.25">
      <c r="A20" s="2">
        <v>30</v>
      </c>
      <c r="B20" s="2">
        <v>3</v>
      </c>
      <c r="C20" s="2">
        <v>12</v>
      </c>
      <c r="D20" s="2">
        <v>0.65200000000000002</v>
      </c>
      <c r="F20" s="22">
        <f>C20*D20</f>
        <v>7.8239999999999998</v>
      </c>
      <c r="G20" s="27">
        <f>(F20*$A$20)/1000</f>
        <v>0.23472000000000001</v>
      </c>
      <c r="H20" s="31">
        <f>(($B$7*(B20-B19))/1000)/($B$8*$B$6)</f>
        <v>1.0930806229556877E-4</v>
      </c>
      <c r="I20" s="31">
        <f>H20*$B$9</f>
        <v>2.5906010764049799E-2</v>
      </c>
      <c r="J20" s="22">
        <f>(I20/G20)*100</f>
        <v>11.036984817676295</v>
      </c>
    </row>
    <row r="21" spans="1:10" x14ac:dyDescent="0.25">
      <c r="A21" s="2">
        <v>60</v>
      </c>
      <c r="B21" s="2">
        <v>6</v>
      </c>
      <c r="C21" s="2">
        <v>12</v>
      </c>
      <c r="D21" s="2">
        <v>0.68100000000000005</v>
      </c>
      <c r="F21" s="22">
        <f t="shared" ref="F21:F53" si="0">C21*D21</f>
        <v>8.1720000000000006</v>
      </c>
      <c r="G21" s="27">
        <f t="shared" ref="G21:G53" si="1">(F21*$A$20)/1000</f>
        <v>0.24516000000000002</v>
      </c>
      <c r="H21" s="31">
        <f t="shared" ref="H21:H53" si="2">(($B$7*(B21-B20))/1000)/($B$8*$B$6)</f>
        <v>1.6396209344335318E-4</v>
      </c>
      <c r="I21" s="31">
        <f t="shared" ref="I21:I53" si="3">H21*$B$9</f>
        <v>3.8859016146074704E-2</v>
      </c>
      <c r="J21" s="22">
        <f t="shared" ref="J21:J53" si="4">(I21/G21)*100</f>
        <v>15.850471588380936</v>
      </c>
    </row>
    <row r="22" spans="1:10" x14ac:dyDescent="0.25">
      <c r="A22" s="2">
        <v>90</v>
      </c>
      <c r="B22" s="2">
        <v>9</v>
      </c>
      <c r="C22" s="2">
        <v>11.98</v>
      </c>
      <c r="D22" s="2">
        <v>0.70599999999999996</v>
      </c>
      <c r="F22" s="22">
        <f t="shared" si="0"/>
        <v>8.4578799999999994</v>
      </c>
      <c r="G22" s="27">
        <f t="shared" si="1"/>
        <v>0.25373639999999997</v>
      </c>
      <c r="H22" s="31">
        <f t="shared" si="2"/>
        <v>1.6396209344335318E-4</v>
      </c>
      <c r="I22" s="31">
        <f t="shared" si="3"/>
        <v>3.8859016146074704E-2</v>
      </c>
      <c r="J22" s="22">
        <f t="shared" si="4"/>
        <v>15.314718797174828</v>
      </c>
    </row>
    <row r="23" spans="1:10" x14ac:dyDescent="0.25">
      <c r="A23" s="2">
        <v>120</v>
      </c>
      <c r="B23" s="2">
        <v>12</v>
      </c>
      <c r="C23" s="2">
        <v>11.98</v>
      </c>
      <c r="D23" s="2">
        <v>0.73299999999999998</v>
      </c>
      <c r="F23" s="22">
        <f t="shared" si="0"/>
        <v>8.7813400000000001</v>
      </c>
      <c r="G23" s="27">
        <f t="shared" si="1"/>
        <v>0.26344020000000001</v>
      </c>
      <c r="H23" s="31">
        <f t="shared" si="2"/>
        <v>1.6396209344335318E-4</v>
      </c>
      <c r="I23" s="31">
        <f t="shared" si="3"/>
        <v>3.8859016146074704E-2</v>
      </c>
      <c r="J23" s="22">
        <f t="shared" si="4"/>
        <v>14.750602279407129</v>
      </c>
    </row>
    <row r="24" spans="1:10" x14ac:dyDescent="0.25">
      <c r="A24" s="2">
        <v>150</v>
      </c>
      <c r="B24" s="2">
        <v>14</v>
      </c>
      <c r="C24" s="2">
        <v>11.97</v>
      </c>
      <c r="D24" s="2">
        <v>0.75800000000000001</v>
      </c>
      <c r="F24" s="22">
        <f t="shared" si="0"/>
        <v>9.0732600000000012</v>
      </c>
      <c r="G24" s="27">
        <f t="shared" si="1"/>
        <v>0.27219780000000005</v>
      </c>
      <c r="H24" s="31">
        <f t="shared" si="2"/>
        <v>1.0930806229556877E-4</v>
      </c>
      <c r="I24" s="31">
        <f t="shared" si="3"/>
        <v>2.5906010764049799E-2</v>
      </c>
      <c r="J24" s="22">
        <f t="shared" si="4"/>
        <v>9.5173475921002275</v>
      </c>
    </row>
    <row r="25" spans="1:10" x14ac:dyDescent="0.25">
      <c r="A25" s="2">
        <v>180</v>
      </c>
      <c r="B25" s="2">
        <v>17</v>
      </c>
      <c r="C25" s="2">
        <v>11.96</v>
      </c>
      <c r="D25" s="2">
        <v>0.78600000000000003</v>
      </c>
      <c r="F25" s="22">
        <f t="shared" si="0"/>
        <v>9.4005600000000005</v>
      </c>
      <c r="G25" s="27">
        <f t="shared" si="1"/>
        <v>0.28201680000000001</v>
      </c>
      <c r="H25" s="31">
        <f t="shared" si="2"/>
        <v>1.6396209344335318E-4</v>
      </c>
      <c r="I25" s="31">
        <f t="shared" si="3"/>
        <v>3.8859016146074704E-2</v>
      </c>
      <c r="J25" s="22">
        <f t="shared" si="4"/>
        <v>13.778972084668254</v>
      </c>
    </row>
    <row r="26" spans="1:10" x14ac:dyDescent="0.25">
      <c r="A26" s="2">
        <v>210</v>
      </c>
      <c r="B26" s="2">
        <v>20</v>
      </c>
      <c r="C26" s="2">
        <v>11.96</v>
      </c>
      <c r="D26" s="2">
        <v>0.80600000000000005</v>
      </c>
      <c r="F26" s="22">
        <f t="shared" si="0"/>
        <v>9.6397600000000008</v>
      </c>
      <c r="G26" s="27">
        <f t="shared" si="1"/>
        <v>0.28919280000000003</v>
      </c>
      <c r="H26" s="31">
        <f t="shared" si="2"/>
        <v>1.6396209344335318E-4</v>
      </c>
      <c r="I26" s="31">
        <f t="shared" si="3"/>
        <v>3.8859016146074704E-2</v>
      </c>
      <c r="J26" s="22">
        <f t="shared" si="4"/>
        <v>13.4370621073812</v>
      </c>
    </row>
    <row r="27" spans="1:10" x14ac:dyDescent="0.25">
      <c r="A27" s="2">
        <v>240</v>
      </c>
      <c r="B27" s="2">
        <v>22</v>
      </c>
      <c r="C27" s="2">
        <v>11.95</v>
      </c>
      <c r="D27" s="2">
        <v>0.83099999999999996</v>
      </c>
      <c r="F27" s="22">
        <f t="shared" si="0"/>
        <v>9.9304499999999987</v>
      </c>
      <c r="G27" s="27">
        <f t="shared" si="1"/>
        <v>0.29791349999999994</v>
      </c>
      <c r="H27" s="31">
        <f t="shared" si="2"/>
        <v>1.0930806229556877E-4</v>
      </c>
      <c r="I27" s="31">
        <f t="shared" si="3"/>
        <v>2.5906010764049799E-2</v>
      </c>
      <c r="J27" s="22">
        <f t="shared" si="4"/>
        <v>8.6958163238825374</v>
      </c>
    </row>
    <row r="28" spans="1:10" x14ac:dyDescent="0.25">
      <c r="A28" s="2">
        <v>270</v>
      </c>
      <c r="B28" s="2">
        <v>27</v>
      </c>
      <c r="C28" s="2">
        <v>11.94</v>
      </c>
      <c r="D28" s="2">
        <v>0.85399999999999998</v>
      </c>
      <c r="F28" s="22">
        <f t="shared" si="0"/>
        <v>10.196759999999999</v>
      </c>
      <c r="G28" s="27">
        <f t="shared" si="1"/>
        <v>0.30590279999999997</v>
      </c>
      <c r="H28" s="31">
        <f t="shared" si="2"/>
        <v>2.7327015573892191E-4</v>
      </c>
      <c r="I28" s="31">
        <f t="shared" si="3"/>
        <v>6.4765026910124493E-2</v>
      </c>
      <c r="J28" s="22">
        <f t="shared" si="4"/>
        <v>21.171766623294882</v>
      </c>
    </row>
    <row r="29" spans="1:10" x14ac:dyDescent="0.25">
      <c r="A29" s="1"/>
      <c r="B29" s="1"/>
      <c r="C29" s="1"/>
      <c r="D29" s="1"/>
      <c r="E29" s="1"/>
      <c r="F29" s="19"/>
      <c r="G29" s="28"/>
      <c r="H29" s="32"/>
      <c r="I29" s="32"/>
    </row>
    <row r="30" spans="1:10" x14ac:dyDescent="0.25">
      <c r="A30" s="7" t="s">
        <v>8</v>
      </c>
      <c r="F30" s="23" t="s">
        <v>23</v>
      </c>
      <c r="G30" s="28"/>
      <c r="H30" s="32"/>
      <c r="I30" s="32"/>
      <c r="J30" s="19"/>
    </row>
    <row r="31" spans="1:10" ht="18" x14ac:dyDescent="0.35">
      <c r="A31" s="9" t="s">
        <v>6</v>
      </c>
      <c r="B31" s="10" t="s">
        <v>7</v>
      </c>
      <c r="C31" s="4" t="s">
        <v>0</v>
      </c>
      <c r="D31" s="11" t="s">
        <v>1</v>
      </c>
      <c r="F31" s="24" t="s">
        <v>18</v>
      </c>
      <c r="G31" s="29" t="s">
        <v>20</v>
      </c>
      <c r="H31" s="33" t="s">
        <v>24</v>
      </c>
      <c r="I31" s="33" t="s">
        <v>21</v>
      </c>
      <c r="J31" s="24" t="s">
        <v>22</v>
      </c>
    </row>
    <row r="32" spans="1:10" x14ac:dyDescent="0.25">
      <c r="A32" s="2">
        <v>0</v>
      </c>
      <c r="B32" s="2">
        <v>27</v>
      </c>
      <c r="C32" s="18" t="s">
        <v>16</v>
      </c>
      <c r="D32" s="18" t="s">
        <v>16</v>
      </c>
      <c r="F32" s="25" t="s">
        <v>16</v>
      </c>
      <c r="G32" s="30" t="s">
        <v>16</v>
      </c>
      <c r="H32" s="34" t="s">
        <v>16</v>
      </c>
      <c r="I32" s="34" t="s">
        <v>16</v>
      </c>
      <c r="J32" s="26" t="s">
        <v>16</v>
      </c>
    </row>
    <row r="33" spans="1:10" x14ac:dyDescent="0.25">
      <c r="A33" s="2">
        <v>30</v>
      </c>
      <c r="B33" s="2">
        <v>28</v>
      </c>
      <c r="C33" s="2">
        <v>11.96</v>
      </c>
      <c r="D33" s="2">
        <v>0.78600000000000003</v>
      </c>
      <c r="F33" s="22">
        <f t="shared" si="0"/>
        <v>9.4005600000000005</v>
      </c>
      <c r="G33" s="27">
        <f t="shared" si="1"/>
        <v>0.28201680000000001</v>
      </c>
      <c r="H33" s="31">
        <f t="shared" si="2"/>
        <v>5.4654031147784387E-5</v>
      </c>
      <c r="I33" s="31">
        <f t="shared" si="3"/>
        <v>1.29530053820249E-2</v>
      </c>
      <c r="J33" s="22">
        <f t="shared" si="4"/>
        <v>4.5929906948894175</v>
      </c>
    </row>
    <row r="34" spans="1:10" x14ac:dyDescent="0.25">
      <c r="A34" s="2">
        <v>60</v>
      </c>
      <c r="B34" s="2">
        <v>31</v>
      </c>
      <c r="C34" s="2">
        <v>11.95</v>
      </c>
      <c r="D34" s="2">
        <v>0.81</v>
      </c>
      <c r="F34" s="22">
        <f t="shared" si="0"/>
        <v>9.6795000000000009</v>
      </c>
      <c r="G34" s="27">
        <f t="shared" si="1"/>
        <v>0.29038500000000006</v>
      </c>
      <c r="H34" s="31">
        <f t="shared" si="2"/>
        <v>1.6396209344335318E-4</v>
      </c>
      <c r="I34" s="31">
        <f t="shared" si="3"/>
        <v>3.8859016146074704E-2</v>
      </c>
      <c r="J34" s="22">
        <f t="shared" si="4"/>
        <v>13.381895120641458</v>
      </c>
    </row>
    <row r="35" spans="1:10" x14ac:dyDescent="0.25">
      <c r="A35" s="2">
        <v>90</v>
      </c>
      <c r="B35" s="2">
        <v>34</v>
      </c>
      <c r="C35" s="2">
        <v>11.95</v>
      </c>
      <c r="D35" s="2">
        <v>0.83599999999999997</v>
      </c>
      <c r="F35" s="22">
        <f t="shared" si="0"/>
        <v>9.9901999999999997</v>
      </c>
      <c r="G35" s="27">
        <f t="shared" si="1"/>
        <v>0.29970600000000003</v>
      </c>
      <c r="H35" s="31">
        <f t="shared" si="2"/>
        <v>1.6396209344335318E-4</v>
      </c>
      <c r="I35" s="31">
        <f t="shared" si="3"/>
        <v>3.8859016146074704E-2</v>
      </c>
      <c r="J35" s="22">
        <f t="shared" si="4"/>
        <v>12.965711779568878</v>
      </c>
    </row>
    <row r="36" spans="1:10" x14ac:dyDescent="0.25">
      <c r="A36" s="2">
        <v>120</v>
      </c>
      <c r="B36" s="2">
        <v>37</v>
      </c>
      <c r="C36" s="2">
        <v>11.94</v>
      </c>
      <c r="D36" s="2">
        <v>0.85799999999999998</v>
      </c>
      <c r="F36" s="22">
        <f t="shared" si="0"/>
        <v>10.24452</v>
      </c>
      <c r="G36" s="27">
        <f t="shared" si="1"/>
        <v>0.30733559999999999</v>
      </c>
      <c r="H36" s="31">
        <f t="shared" si="2"/>
        <v>1.6396209344335318E-4</v>
      </c>
      <c r="I36" s="31">
        <f t="shared" si="3"/>
        <v>3.8859016146074704E-2</v>
      </c>
      <c r="J36" s="22">
        <f t="shared" si="4"/>
        <v>12.643838249156527</v>
      </c>
    </row>
    <row r="37" spans="1:10" x14ac:dyDescent="0.25">
      <c r="A37" s="2">
        <v>150</v>
      </c>
      <c r="B37" s="2">
        <v>40</v>
      </c>
      <c r="C37" s="2">
        <v>11.93</v>
      </c>
      <c r="D37" s="2">
        <v>0.88100000000000001</v>
      </c>
      <c r="F37" s="22">
        <f t="shared" si="0"/>
        <v>10.51033</v>
      </c>
      <c r="G37" s="27">
        <f t="shared" si="1"/>
        <v>0.31530989999999998</v>
      </c>
      <c r="H37" s="31">
        <f t="shared" si="2"/>
        <v>1.6396209344335318E-4</v>
      </c>
      <c r="I37" s="31">
        <f t="shared" si="3"/>
        <v>3.8859016146074704E-2</v>
      </c>
      <c r="J37" s="22">
        <f t="shared" si="4"/>
        <v>12.324071063444157</v>
      </c>
    </row>
    <row r="38" spans="1:10" x14ac:dyDescent="0.25">
      <c r="A38" s="2">
        <v>180</v>
      </c>
      <c r="B38" s="2">
        <v>44</v>
      </c>
      <c r="C38" s="2">
        <v>11.93</v>
      </c>
      <c r="D38" s="2">
        <v>0.90300000000000002</v>
      </c>
      <c r="F38" s="22">
        <f t="shared" si="0"/>
        <v>10.772790000000001</v>
      </c>
      <c r="G38" s="27">
        <f t="shared" si="1"/>
        <v>0.32318370000000002</v>
      </c>
      <c r="H38" s="31">
        <f t="shared" si="2"/>
        <v>2.1861612459113755E-4</v>
      </c>
      <c r="I38" s="31">
        <f t="shared" si="3"/>
        <v>5.1812021528099599E-2</v>
      </c>
      <c r="J38" s="22">
        <f t="shared" si="4"/>
        <v>16.031755787219343</v>
      </c>
    </row>
    <row r="39" spans="1:10" x14ac:dyDescent="0.25">
      <c r="A39" s="2">
        <v>210</v>
      </c>
      <c r="B39" s="2">
        <v>47</v>
      </c>
      <c r="C39" s="2">
        <v>11.92</v>
      </c>
      <c r="D39" s="2">
        <v>0.92400000000000004</v>
      </c>
      <c r="F39" s="22">
        <f t="shared" si="0"/>
        <v>11.01408</v>
      </c>
      <c r="G39" s="27">
        <f t="shared" si="1"/>
        <v>0.3304224</v>
      </c>
      <c r="H39" s="31">
        <f t="shared" si="2"/>
        <v>1.6396209344335318E-4</v>
      </c>
      <c r="I39" s="31">
        <f t="shared" si="3"/>
        <v>3.8859016146074704E-2</v>
      </c>
      <c r="J39" s="22">
        <f t="shared" si="4"/>
        <v>11.76040611837294</v>
      </c>
    </row>
    <row r="40" spans="1:10" x14ac:dyDescent="0.25">
      <c r="A40" s="2">
        <v>240</v>
      </c>
      <c r="B40" s="2">
        <v>49</v>
      </c>
      <c r="C40" s="2">
        <v>11.92</v>
      </c>
      <c r="D40" s="2">
        <v>0.94699999999999995</v>
      </c>
      <c r="F40" s="22">
        <f t="shared" si="0"/>
        <v>11.28824</v>
      </c>
      <c r="G40" s="27">
        <f t="shared" si="1"/>
        <v>0.33864719999999998</v>
      </c>
      <c r="H40" s="31">
        <f t="shared" si="2"/>
        <v>1.0930806229556877E-4</v>
      </c>
      <c r="I40" s="31">
        <f t="shared" si="3"/>
        <v>2.5906010764049799E-2</v>
      </c>
      <c r="J40" s="22">
        <f>(I40/G40)*100</f>
        <v>7.6498523431021423</v>
      </c>
    </row>
    <row r="41" spans="1:10" x14ac:dyDescent="0.25">
      <c r="A41" s="2">
        <v>270</v>
      </c>
      <c r="B41" s="2">
        <v>53</v>
      </c>
      <c r="C41" s="2">
        <v>11.91</v>
      </c>
      <c r="D41" s="2">
        <v>0.96599999999999997</v>
      </c>
      <c r="F41" s="22">
        <f t="shared" si="0"/>
        <v>11.50506</v>
      </c>
      <c r="G41" s="27">
        <f t="shared" si="1"/>
        <v>0.34515179999999995</v>
      </c>
      <c r="H41" s="31">
        <f t="shared" si="2"/>
        <v>2.1861612459113755E-4</v>
      </c>
      <c r="I41" s="31">
        <f t="shared" si="3"/>
        <v>5.1812021528099599E-2</v>
      </c>
      <c r="J41" s="22">
        <f t="shared" si="4"/>
        <v>15.011372250731302</v>
      </c>
    </row>
    <row r="42" spans="1:10" x14ac:dyDescent="0.25">
      <c r="F42" s="19"/>
      <c r="G42" s="28"/>
      <c r="H42" s="32"/>
      <c r="I42" s="32"/>
    </row>
    <row r="43" spans="1:10" x14ac:dyDescent="0.25">
      <c r="A43" s="7" t="s">
        <v>10</v>
      </c>
      <c r="F43" s="23" t="s">
        <v>25</v>
      </c>
      <c r="G43" s="28"/>
      <c r="H43" s="32"/>
      <c r="I43" s="32"/>
      <c r="J43" s="19"/>
    </row>
    <row r="44" spans="1:10" ht="18" customHeight="1" x14ac:dyDescent="0.35">
      <c r="A44" s="9" t="s">
        <v>6</v>
      </c>
      <c r="B44" s="10" t="s">
        <v>7</v>
      </c>
      <c r="C44" s="4" t="s">
        <v>0</v>
      </c>
      <c r="D44" s="11" t="s">
        <v>1</v>
      </c>
      <c r="F44" s="24" t="s">
        <v>18</v>
      </c>
      <c r="G44" s="29" t="s">
        <v>20</v>
      </c>
      <c r="H44" s="33" t="s">
        <v>24</v>
      </c>
      <c r="I44" s="33" t="s">
        <v>21</v>
      </c>
      <c r="J44" s="24" t="s">
        <v>22</v>
      </c>
    </row>
    <row r="45" spans="1:10" x14ac:dyDescent="0.25">
      <c r="A45" s="2">
        <v>0</v>
      </c>
      <c r="B45" s="2">
        <v>53</v>
      </c>
      <c r="C45" s="18" t="s">
        <v>16</v>
      </c>
      <c r="D45" s="18" t="s">
        <v>16</v>
      </c>
      <c r="F45" s="25" t="s">
        <v>16</v>
      </c>
      <c r="G45" s="30" t="s">
        <v>16</v>
      </c>
      <c r="H45" s="35" t="s">
        <v>16</v>
      </c>
      <c r="I45" s="35" t="s">
        <v>16</v>
      </c>
      <c r="J45" s="26" t="s">
        <v>16</v>
      </c>
    </row>
    <row r="46" spans="1:10" x14ac:dyDescent="0.25">
      <c r="A46" s="2">
        <v>30</v>
      </c>
      <c r="B46" s="2">
        <v>55</v>
      </c>
      <c r="C46" s="2">
        <v>11.93</v>
      </c>
      <c r="D46" s="2">
        <v>0.89700000000000002</v>
      </c>
      <c r="F46" s="22">
        <f t="shared" si="0"/>
        <v>10.70121</v>
      </c>
      <c r="G46" s="27">
        <f t="shared" si="1"/>
        <v>0.3210363</v>
      </c>
      <c r="H46" s="31">
        <f t="shared" si="2"/>
        <v>1.0930806229556877E-4</v>
      </c>
      <c r="I46" s="31">
        <f t="shared" si="3"/>
        <v>2.5906010764049799E-2</v>
      </c>
      <c r="J46" s="22">
        <f t="shared" si="4"/>
        <v>8.0694958059415089</v>
      </c>
    </row>
    <row r="47" spans="1:10" x14ac:dyDescent="0.25">
      <c r="A47" s="2">
        <v>60</v>
      </c>
      <c r="B47" s="2">
        <v>59</v>
      </c>
      <c r="C47" s="2">
        <v>11.92</v>
      </c>
      <c r="D47" s="2">
        <v>0.92</v>
      </c>
      <c r="F47" s="22">
        <f t="shared" si="0"/>
        <v>10.9664</v>
      </c>
      <c r="G47" s="27">
        <f t="shared" si="1"/>
        <v>0.32899200000000001</v>
      </c>
      <c r="H47" s="31">
        <f t="shared" si="2"/>
        <v>2.1861612459113755E-4</v>
      </c>
      <c r="I47" s="31">
        <f t="shared" si="3"/>
        <v>5.1812021528099599E-2</v>
      </c>
      <c r="J47" s="22">
        <f t="shared" si="4"/>
        <v>15.748717758516802</v>
      </c>
    </row>
    <row r="48" spans="1:10" x14ac:dyDescent="0.25">
      <c r="A48" s="2">
        <v>90</v>
      </c>
      <c r="B48" s="2">
        <v>62</v>
      </c>
      <c r="C48" s="2">
        <v>11.92</v>
      </c>
      <c r="D48" s="2">
        <v>0.94299999999999995</v>
      </c>
      <c r="F48" s="22">
        <f t="shared" si="0"/>
        <v>11.240559999999999</v>
      </c>
      <c r="G48" s="27">
        <f t="shared" si="1"/>
        <v>0.33721679999999998</v>
      </c>
      <c r="H48" s="31">
        <f t="shared" si="2"/>
        <v>1.6396209344335318E-4</v>
      </c>
      <c r="I48" s="31">
        <f t="shared" si="3"/>
        <v>3.8859016146074704E-2</v>
      </c>
      <c r="J48" s="22">
        <f t="shared" si="4"/>
        <v>11.52345201842693</v>
      </c>
    </row>
    <row r="49" spans="1:10" x14ac:dyDescent="0.25">
      <c r="A49" s="2">
        <v>120</v>
      </c>
      <c r="B49" s="2">
        <v>65</v>
      </c>
      <c r="C49" s="2">
        <v>11.91</v>
      </c>
      <c r="D49" s="2">
        <v>0.96299999999999997</v>
      </c>
      <c r="F49" s="22">
        <f t="shared" si="0"/>
        <v>11.469329999999999</v>
      </c>
      <c r="G49" s="27">
        <f t="shared" si="1"/>
        <v>0.34407989999999994</v>
      </c>
      <c r="H49" s="31">
        <f t="shared" si="2"/>
        <v>1.6396209344335318E-4</v>
      </c>
      <c r="I49" s="31">
        <f t="shared" si="3"/>
        <v>3.8859016146074704E-2</v>
      </c>
      <c r="J49" s="22">
        <f t="shared" si="4"/>
        <v>11.293602487699721</v>
      </c>
    </row>
    <row r="50" spans="1:10" x14ac:dyDescent="0.25">
      <c r="A50" s="2">
        <v>150</v>
      </c>
      <c r="B50" s="2">
        <v>68</v>
      </c>
      <c r="C50" s="2">
        <v>11.91</v>
      </c>
      <c r="D50" s="2">
        <v>0.98199999999999998</v>
      </c>
      <c r="F50" s="22">
        <f t="shared" si="0"/>
        <v>11.69562</v>
      </c>
      <c r="G50" s="27">
        <f t="shared" si="1"/>
        <v>0.35086860000000003</v>
      </c>
      <c r="H50" s="31">
        <f t="shared" si="2"/>
        <v>1.6396209344335318E-4</v>
      </c>
      <c r="I50" s="31">
        <f t="shared" si="3"/>
        <v>3.8859016146074704E-2</v>
      </c>
      <c r="J50" s="22">
        <f t="shared" si="4"/>
        <v>11.075090830605731</v>
      </c>
    </row>
    <row r="51" spans="1:10" x14ac:dyDescent="0.25">
      <c r="A51" s="2">
        <v>180</v>
      </c>
      <c r="B51" s="2">
        <v>72</v>
      </c>
      <c r="C51" s="2">
        <v>11.9</v>
      </c>
      <c r="D51" s="2">
        <v>1</v>
      </c>
      <c r="F51" s="22">
        <f t="shared" si="0"/>
        <v>11.9</v>
      </c>
      <c r="G51" s="27">
        <f t="shared" si="1"/>
        <v>0.35699999999999998</v>
      </c>
      <c r="H51" s="31">
        <f t="shared" si="2"/>
        <v>2.1861612459113755E-4</v>
      </c>
      <c r="I51" s="31">
        <f t="shared" si="3"/>
        <v>5.1812021528099599E-2</v>
      </c>
      <c r="J51" s="22">
        <f t="shared" si="4"/>
        <v>14.513171296386442</v>
      </c>
    </row>
    <row r="52" spans="1:10" x14ac:dyDescent="0.25">
      <c r="A52" s="2">
        <v>210</v>
      </c>
      <c r="B52" s="2">
        <v>74</v>
      </c>
      <c r="C52" s="2">
        <v>11.9</v>
      </c>
      <c r="D52" s="2">
        <v>1.018</v>
      </c>
      <c r="F52" s="22">
        <f t="shared" si="0"/>
        <v>12.1142</v>
      </c>
      <c r="G52" s="27">
        <f t="shared" si="1"/>
        <v>0.36342599999999997</v>
      </c>
      <c r="H52" s="31">
        <f t="shared" si="2"/>
        <v>1.0930806229556877E-4</v>
      </c>
      <c r="I52" s="31">
        <f t="shared" si="3"/>
        <v>2.5906010764049799E-2</v>
      </c>
      <c r="J52" s="22">
        <f t="shared" si="4"/>
        <v>7.1282766681662295</v>
      </c>
    </row>
    <row r="53" spans="1:10" x14ac:dyDescent="0.25">
      <c r="A53" s="2">
        <v>240</v>
      </c>
      <c r="B53" s="2">
        <v>79</v>
      </c>
      <c r="C53" s="2">
        <v>11.89</v>
      </c>
      <c r="D53" s="2">
        <v>1.0329999999999999</v>
      </c>
      <c r="F53" s="22">
        <f t="shared" si="0"/>
        <v>12.28237</v>
      </c>
      <c r="G53" s="27">
        <f t="shared" si="1"/>
        <v>0.3684711</v>
      </c>
      <c r="H53" s="31">
        <f t="shared" si="2"/>
        <v>2.7327015573892191E-4</v>
      </c>
      <c r="I53" s="31">
        <f t="shared" si="3"/>
        <v>6.4765026910124493E-2</v>
      </c>
      <c r="J53" s="22">
        <f t="shared" si="4"/>
        <v>17.576691064814714</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51"/>
  <sheetViews>
    <sheetView topLeftCell="A16" zoomScaleNormal="100" workbookViewId="0">
      <selection activeCell="I21" sqref="I21"/>
    </sheetView>
  </sheetViews>
  <sheetFormatPr defaultRowHeight="15" x14ac:dyDescent="0.25"/>
  <cols>
    <col min="1" max="1" width="21.28515625" customWidth="1"/>
    <col min="2" max="2" width="17.5703125" customWidth="1"/>
    <col min="3" max="3" width="19.28515625" customWidth="1"/>
    <col min="4" max="4" width="20" customWidth="1"/>
    <col min="6" max="6" width="28" customWidth="1"/>
    <col min="7" max="7" width="17.7109375" customWidth="1"/>
    <col min="8" max="8" width="19.85546875" customWidth="1"/>
    <col min="9" max="10" width="13.42578125" customWidth="1"/>
  </cols>
  <sheetData>
    <row r="5" spans="1:2" x14ac:dyDescent="0.25">
      <c r="A5" s="8" t="s">
        <v>9</v>
      </c>
    </row>
    <row r="6" spans="1:2" x14ac:dyDescent="0.25">
      <c r="A6" s="5" t="s">
        <v>11</v>
      </c>
      <c r="B6" s="13">
        <v>296.55</v>
      </c>
    </row>
    <row r="7" spans="1:2" x14ac:dyDescent="0.25">
      <c r="A7" s="5" t="s">
        <v>12</v>
      </c>
      <c r="B7" s="13">
        <v>1.33</v>
      </c>
    </row>
    <row r="8" spans="1:2" ht="30" x14ac:dyDescent="0.25">
      <c r="A8" s="16" t="s">
        <v>13</v>
      </c>
      <c r="B8" s="14">
        <v>8.2059999999999994E-2</v>
      </c>
    </row>
    <row r="9" spans="1:2" ht="18" x14ac:dyDescent="0.25">
      <c r="A9" s="16" t="s">
        <v>14</v>
      </c>
      <c r="B9" s="14">
        <v>237</v>
      </c>
    </row>
    <row r="11" spans="1:2" x14ac:dyDescent="0.25">
      <c r="A11" s="17" t="s">
        <v>15</v>
      </c>
      <c r="B11" s="15"/>
    </row>
    <row r="12" spans="1:2" x14ac:dyDescent="0.25">
      <c r="A12" s="6" t="s">
        <v>2</v>
      </c>
      <c r="B12" s="22">
        <f>AVERAGE(J20:J27)</f>
        <v>21.350160973743691</v>
      </c>
    </row>
    <row r="13" spans="1:2" x14ac:dyDescent="0.25">
      <c r="A13" s="6" t="s">
        <v>8</v>
      </c>
      <c r="B13" s="22">
        <f>AVERAGE(J32:J39)</f>
        <v>25.838323047749711</v>
      </c>
    </row>
    <row r="14" spans="1:2" x14ac:dyDescent="0.25">
      <c r="A14" s="6" t="s">
        <v>10</v>
      </c>
      <c r="B14" s="22">
        <f>AVERAGE(J44:J51)</f>
        <v>27.441864997081701</v>
      </c>
    </row>
    <row r="15" spans="1:2" x14ac:dyDescent="0.25">
      <c r="A15" s="6" t="s">
        <v>30</v>
      </c>
      <c r="B15" s="22">
        <f>AVERAGE(B12:B14)</f>
        <v>24.876783006191701</v>
      </c>
    </row>
    <row r="17" spans="1:10" x14ac:dyDescent="0.25">
      <c r="A17" s="7" t="s">
        <v>2</v>
      </c>
      <c r="B17" s="3"/>
      <c r="C17" s="3"/>
      <c r="D17" s="3"/>
      <c r="F17" s="20" t="s">
        <v>17</v>
      </c>
    </row>
    <row r="18" spans="1:10" ht="18" x14ac:dyDescent="0.35">
      <c r="A18" s="9" t="s">
        <v>6</v>
      </c>
      <c r="B18" s="10" t="s">
        <v>7</v>
      </c>
      <c r="C18" s="4" t="s">
        <v>0</v>
      </c>
      <c r="D18" s="11" t="s">
        <v>1</v>
      </c>
      <c r="F18" s="4" t="s">
        <v>26</v>
      </c>
      <c r="G18" s="4" t="s">
        <v>27</v>
      </c>
      <c r="H18" s="4" t="s">
        <v>28</v>
      </c>
      <c r="I18" s="4" t="s">
        <v>29</v>
      </c>
      <c r="J18" s="4" t="s">
        <v>22</v>
      </c>
    </row>
    <row r="19" spans="1:10" x14ac:dyDescent="0.25">
      <c r="A19" s="2">
        <v>0</v>
      </c>
      <c r="B19" s="2">
        <v>63</v>
      </c>
      <c r="C19" s="18" t="s">
        <v>16</v>
      </c>
      <c r="D19" s="18" t="s">
        <v>16</v>
      </c>
      <c r="F19" s="21" t="s">
        <v>16</v>
      </c>
      <c r="G19" s="21" t="s">
        <v>16</v>
      </c>
      <c r="H19" s="41" t="s">
        <v>16</v>
      </c>
      <c r="I19" s="36" t="s">
        <v>16</v>
      </c>
      <c r="J19" s="21" t="s">
        <v>16</v>
      </c>
    </row>
    <row r="20" spans="1:10" x14ac:dyDescent="0.25">
      <c r="A20" s="2">
        <v>30</v>
      </c>
      <c r="B20" s="2">
        <v>60</v>
      </c>
      <c r="C20" s="2">
        <v>0.67</v>
      </c>
      <c r="D20" s="2">
        <v>0.32800000000000001</v>
      </c>
      <c r="F20" s="37">
        <f>(($B$7*(B19-B20))/1000)/($B$8*$B$6)</f>
        <v>1.6396209344335318E-4</v>
      </c>
      <c r="G20" s="37">
        <f>F20*$B$9</f>
        <v>3.8859016146074704E-2</v>
      </c>
      <c r="H20" s="37">
        <f>C20*D20</f>
        <v>0.21976000000000001</v>
      </c>
      <c r="I20" s="37">
        <f>(H20*$A$20)/1000</f>
        <v>6.5928000000000002E-3</v>
      </c>
      <c r="J20" s="22">
        <f>(I20/G20)*100</f>
        <v>16.965946783668027</v>
      </c>
    </row>
    <row r="21" spans="1:10" x14ac:dyDescent="0.25">
      <c r="A21" s="2">
        <v>60</v>
      </c>
      <c r="B21" s="2">
        <v>58</v>
      </c>
      <c r="C21" s="2">
        <v>0.66200000000000003</v>
      </c>
      <c r="D21" s="2">
        <v>0.32900000000000001</v>
      </c>
      <c r="F21" s="37">
        <f t="shared" ref="F21:F27" si="0">(($B$7*(B20-B21))/1000)/($B$8*$B$6)</f>
        <v>1.0930806229556877E-4</v>
      </c>
      <c r="G21" s="37">
        <f t="shared" ref="G20:G27" si="1">F21*$B$9</f>
        <v>2.5906010764049799E-2</v>
      </c>
      <c r="H21" s="37">
        <f t="shared" ref="H20:H27" si="2">C21*D21</f>
        <v>0.21779800000000002</v>
      </c>
      <c r="I21" s="37">
        <f t="shared" ref="I20:I27" si="3">(H21*$A$20)/1000</f>
        <v>6.5339400000000002E-3</v>
      </c>
      <c r="J21" s="22">
        <f t="shared" ref="J21:J27" si="4">(I21/G21)*100</f>
        <v>25.221714217255158</v>
      </c>
    </row>
    <row r="22" spans="1:10" x14ac:dyDescent="0.25">
      <c r="A22" s="2">
        <v>90</v>
      </c>
      <c r="B22" s="2">
        <v>56</v>
      </c>
      <c r="C22" s="2">
        <v>0.65600000000000003</v>
      </c>
      <c r="D22" s="2">
        <v>0.33200000000000002</v>
      </c>
      <c r="F22" s="37">
        <f t="shared" si="0"/>
        <v>1.0930806229556877E-4</v>
      </c>
      <c r="G22" s="37">
        <f t="shared" si="1"/>
        <v>2.5906010764049799E-2</v>
      </c>
      <c r="H22" s="37">
        <f t="shared" si="2"/>
        <v>0.21779200000000001</v>
      </c>
      <c r="I22" s="37">
        <f t="shared" si="3"/>
        <v>6.5337600000000004E-3</v>
      </c>
      <c r="J22" s="22">
        <f t="shared" si="4"/>
        <v>25.221019397810977</v>
      </c>
    </row>
    <row r="23" spans="1:10" x14ac:dyDescent="0.25">
      <c r="A23" s="2">
        <v>120</v>
      </c>
      <c r="B23" s="2">
        <v>54</v>
      </c>
      <c r="C23" s="2">
        <v>0.65100000000000002</v>
      </c>
      <c r="D23" s="2">
        <v>0.32400000000000001</v>
      </c>
      <c r="F23" s="37">
        <f t="shared" si="0"/>
        <v>1.0930806229556877E-4</v>
      </c>
      <c r="G23" s="37">
        <f t="shared" si="1"/>
        <v>2.5906010764049799E-2</v>
      </c>
      <c r="H23" s="37">
        <f t="shared" si="2"/>
        <v>0.210924</v>
      </c>
      <c r="I23" s="37">
        <f t="shared" si="3"/>
        <v>6.3277200000000002E-3</v>
      </c>
      <c r="J23" s="22">
        <f t="shared" si="4"/>
        <v>24.425682740706193</v>
      </c>
    </row>
    <row r="24" spans="1:10" x14ac:dyDescent="0.25">
      <c r="A24" s="2">
        <v>150</v>
      </c>
      <c r="B24" s="2">
        <v>53</v>
      </c>
      <c r="C24" s="2">
        <v>0.63900000000000001</v>
      </c>
      <c r="D24" s="2">
        <v>0.31900000000000001</v>
      </c>
      <c r="F24" s="37">
        <f t="shared" si="0"/>
        <v>5.4654031147784387E-5</v>
      </c>
      <c r="G24" s="37">
        <f t="shared" si="1"/>
        <v>1.29530053820249E-2</v>
      </c>
      <c r="H24" s="37">
        <f t="shared" si="2"/>
        <v>0.20384099999999999</v>
      </c>
      <c r="I24" s="37">
        <f t="shared" si="3"/>
        <v>6.1152299999999993E-3</v>
      </c>
      <c r="J24" s="22">
        <f t="shared" si="4"/>
        <v>47.210896773703233</v>
      </c>
    </row>
    <row r="25" spans="1:10" x14ac:dyDescent="0.25">
      <c r="A25" s="2">
        <v>180</v>
      </c>
      <c r="B25" s="2">
        <v>51</v>
      </c>
      <c r="C25" s="2">
        <v>0.61199999999999999</v>
      </c>
      <c r="D25" s="2">
        <v>0.307</v>
      </c>
      <c r="F25" s="37">
        <f t="shared" si="0"/>
        <v>1.0930806229556877E-4</v>
      </c>
      <c r="G25" s="37">
        <f t="shared" si="1"/>
        <v>2.5906010764049799E-2</v>
      </c>
      <c r="H25" s="37">
        <f t="shared" si="2"/>
        <v>0.187884</v>
      </c>
      <c r="I25" s="37">
        <f t="shared" si="3"/>
        <v>5.6365199999999999E-3</v>
      </c>
      <c r="J25" s="22">
        <f t="shared" si="4"/>
        <v>21.757576075054722</v>
      </c>
    </row>
    <row r="26" spans="1:10" x14ac:dyDescent="0.25">
      <c r="A26" s="2">
        <v>210</v>
      </c>
      <c r="B26" s="2">
        <v>50</v>
      </c>
      <c r="C26" s="2">
        <v>0.24</v>
      </c>
      <c r="D26" s="2">
        <v>0.14499999999999999</v>
      </c>
      <c r="F26" s="37">
        <f t="shared" si="0"/>
        <v>5.4654031147784387E-5</v>
      </c>
      <c r="G26" s="37">
        <f t="shared" si="1"/>
        <v>1.29530053820249E-2</v>
      </c>
      <c r="H26" s="37">
        <f t="shared" si="2"/>
        <v>3.4799999999999998E-2</v>
      </c>
      <c r="I26" s="37">
        <f t="shared" si="3"/>
        <v>1.044E-3</v>
      </c>
      <c r="J26" s="22">
        <f t="shared" si="4"/>
        <v>8.0599055524888144</v>
      </c>
    </row>
    <row r="27" spans="1:10" x14ac:dyDescent="0.25">
      <c r="A27" s="2">
        <v>240</v>
      </c>
      <c r="B27" s="2">
        <v>49</v>
      </c>
      <c r="C27" s="2">
        <v>0.09</v>
      </c>
      <c r="D27" s="2">
        <v>9.2999999999999999E-2</v>
      </c>
      <c r="F27" s="37">
        <f t="shared" si="0"/>
        <v>5.4654031147784387E-5</v>
      </c>
      <c r="G27" s="37">
        <f t="shared" si="1"/>
        <v>1.29530053820249E-2</v>
      </c>
      <c r="H27" s="37">
        <f t="shared" si="2"/>
        <v>8.369999999999999E-3</v>
      </c>
      <c r="I27" s="37">
        <f t="shared" si="3"/>
        <v>2.5109999999999998E-4</v>
      </c>
      <c r="J27" s="22">
        <f t="shared" si="4"/>
        <v>1.9385462492623957</v>
      </c>
    </row>
    <row r="28" spans="1:10" x14ac:dyDescent="0.25">
      <c r="A28" s="1"/>
      <c r="B28" s="1"/>
      <c r="C28" s="1"/>
      <c r="D28" s="1"/>
      <c r="F28" s="38"/>
      <c r="G28" s="38"/>
      <c r="H28" s="38"/>
      <c r="I28" s="38"/>
    </row>
    <row r="29" spans="1:10" x14ac:dyDescent="0.25">
      <c r="A29" s="7" t="s">
        <v>8</v>
      </c>
      <c r="F29" s="42" t="s">
        <v>23</v>
      </c>
      <c r="G29" s="39"/>
      <c r="H29" s="39"/>
      <c r="I29" s="39"/>
      <c r="J29" s="19"/>
    </row>
    <row r="30" spans="1:10" ht="18" x14ac:dyDescent="0.35">
      <c r="A30" s="9" t="s">
        <v>6</v>
      </c>
      <c r="B30" s="10" t="s">
        <v>7</v>
      </c>
      <c r="C30" s="4" t="s">
        <v>0</v>
      </c>
      <c r="D30" s="11" t="s">
        <v>1</v>
      </c>
      <c r="F30" s="40" t="s">
        <v>26</v>
      </c>
      <c r="G30" s="40" t="s">
        <v>27</v>
      </c>
      <c r="H30" s="40" t="s">
        <v>28</v>
      </c>
      <c r="I30" s="40" t="s">
        <v>29</v>
      </c>
      <c r="J30" s="4" t="s">
        <v>22</v>
      </c>
    </row>
    <row r="31" spans="1:10" x14ac:dyDescent="0.25">
      <c r="A31" s="2">
        <v>0</v>
      </c>
      <c r="B31" s="2">
        <v>40</v>
      </c>
      <c r="C31" s="18" t="s">
        <v>16</v>
      </c>
      <c r="D31" s="18" t="s">
        <v>16</v>
      </c>
      <c r="F31" s="36" t="s">
        <v>16</v>
      </c>
      <c r="G31" s="36" t="s">
        <v>16</v>
      </c>
      <c r="H31" s="41" t="s">
        <v>16</v>
      </c>
      <c r="I31" s="41" t="s">
        <v>16</v>
      </c>
      <c r="J31" s="26" t="s">
        <v>16</v>
      </c>
    </row>
    <row r="32" spans="1:10" x14ac:dyDescent="0.25">
      <c r="A32" s="2">
        <v>30</v>
      </c>
      <c r="B32" s="2">
        <v>38</v>
      </c>
      <c r="C32" s="2">
        <v>0.66500000000000004</v>
      </c>
      <c r="D32" s="2">
        <v>0.34</v>
      </c>
      <c r="F32" s="37">
        <f>(($B$7*(B31-B32))/1000)/($B$8*$B$6)</f>
        <v>1.0930806229556877E-4</v>
      </c>
      <c r="G32" s="37">
        <f t="shared" ref="G32:G39" si="5">F32*$B$9</f>
        <v>2.5906010764049799E-2</v>
      </c>
      <c r="H32" s="37">
        <f>C32*D32</f>
        <v>0.22610000000000002</v>
      </c>
      <c r="I32" s="37">
        <f>(H32*$A$20)/1000</f>
        <v>6.783E-3</v>
      </c>
      <c r="J32" s="22">
        <f>(I32/G32)*100</f>
        <v>26.183112721518981</v>
      </c>
    </row>
    <row r="33" spans="1:10" x14ac:dyDescent="0.25">
      <c r="A33" s="2">
        <v>60</v>
      </c>
      <c r="B33" s="2">
        <v>36</v>
      </c>
      <c r="C33" s="2">
        <v>0.66200000000000003</v>
      </c>
      <c r="D33" s="2">
        <v>0.33700000000000002</v>
      </c>
      <c r="F33" s="37">
        <f t="shared" ref="F33:F39" si="6">(($B$7*(B32-B33))/1000)/($B$8*$B$6)</f>
        <v>1.0930806229556877E-4</v>
      </c>
      <c r="G33" s="37">
        <f t="shared" si="5"/>
        <v>2.5906010764049799E-2</v>
      </c>
      <c r="H33" s="37">
        <f>C33*D33</f>
        <v>0.22309400000000001</v>
      </c>
      <c r="I33" s="37">
        <f t="shared" ref="I33:I39" si="7">(H33*$A$20)/1000</f>
        <v>6.6928200000000004E-3</v>
      </c>
      <c r="J33" s="22">
        <f t="shared" ref="J33:J39" si="8">(I33/G33)*100</f>
        <v>25.835008179984769</v>
      </c>
    </row>
    <row r="34" spans="1:10" x14ac:dyDescent="0.25">
      <c r="A34" s="2">
        <v>90</v>
      </c>
      <c r="B34" s="2">
        <v>35</v>
      </c>
      <c r="C34" s="2">
        <v>0.65600000000000003</v>
      </c>
      <c r="D34" s="2">
        <v>0.34</v>
      </c>
      <c r="F34" s="37">
        <f>(($B$7*(B33-B34))/1000)/($B$8*$B$6)</f>
        <v>5.4654031147784387E-5</v>
      </c>
      <c r="G34" s="37">
        <f>F34*$B$9</f>
        <v>1.29530053820249E-2</v>
      </c>
      <c r="H34" s="37">
        <f t="shared" ref="H33:H39" si="9">C34*D34</f>
        <v>0.22304000000000002</v>
      </c>
      <c r="I34" s="37">
        <f t="shared" si="7"/>
        <v>6.6912000000000004E-3</v>
      </c>
      <c r="J34" s="22">
        <f>(I34/G34)*100</f>
        <v>51.657509609974298</v>
      </c>
    </row>
    <row r="35" spans="1:10" x14ac:dyDescent="0.25">
      <c r="A35" s="2">
        <v>120</v>
      </c>
      <c r="B35" s="2">
        <v>33</v>
      </c>
      <c r="C35" s="2">
        <v>0.64700000000000002</v>
      </c>
      <c r="D35" s="2">
        <v>0.33600000000000002</v>
      </c>
      <c r="F35" s="37">
        <f t="shared" si="6"/>
        <v>1.0930806229556877E-4</v>
      </c>
      <c r="G35" s="37">
        <f t="shared" si="5"/>
        <v>2.5906010764049799E-2</v>
      </c>
      <c r="H35" s="37">
        <f t="shared" si="9"/>
        <v>0.21739200000000003</v>
      </c>
      <c r="I35" s="37">
        <f t="shared" si="7"/>
        <v>6.5217600000000006E-3</v>
      </c>
      <c r="J35" s="22">
        <f t="shared" si="8"/>
        <v>25.174698101532311</v>
      </c>
    </row>
    <row r="36" spans="1:10" x14ac:dyDescent="0.25">
      <c r="A36" s="2">
        <v>150</v>
      </c>
      <c r="B36" s="2">
        <v>32</v>
      </c>
      <c r="C36" s="2">
        <v>0.63700000000000001</v>
      </c>
      <c r="D36" s="2">
        <v>0.32700000000000001</v>
      </c>
      <c r="F36" s="37">
        <f t="shared" si="6"/>
        <v>5.4654031147784387E-5</v>
      </c>
      <c r="G36" s="37">
        <f t="shared" si="5"/>
        <v>1.29530053820249E-2</v>
      </c>
      <c r="H36" s="37">
        <f>C36*D36</f>
        <v>0.20829900000000001</v>
      </c>
      <c r="I36" s="37">
        <f t="shared" si="7"/>
        <v>6.2489699999999995E-3</v>
      </c>
      <c r="J36" s="22">
        <f t="shared" si="8"/>
        <v>48.243398467754815</v>
      </c>
    </row>
    <row r="37" spans="1:10" x14ac:dyDescent="0.25">
      <c r="A37" s="2">
        <v>180</v>
      </c>
      <c r="B37" s="2">
        <v>30</v>
      </c>
      <c r="C37" s="2">
        <v>0.56899999999999995</v>
      </c>
      <c r="D37" s="2">
        <v>0.307</v>
      </c>
      <c r="F37" s="37">
        <f t="shared" si="6"/>
        <v>1.0930806229556877E-4</v>
      </c>
      <c r="G37" s="37">
        <f t="shared" si="5"/>
        <v>2.5906010764049799E-2</v>
      </c>
      <c r="H37" s="37">
        <f t="shared" si="9"/>
        <v>0.17468299999999998</v>
      </c>
      <c r="I37" s="37">
        <f t="shared" si="7"/>
        <v>5.2404899999999996E-3</v>
      </c>
      <c r="J37" s="22">
        <f t="shared" si="8"/>
        <v>20.22885749461787</v>
      </c>
    </row>
    <row r="38" spans="1:10" x14ac:dyDescent="0.25">
      <c r="A38" s="2">
        <v>210</v>
      </c>
      <c r="B38" s="2">
        <v>29</v>
      </c>
      <c r="C38" s="2">
        <v>0.249</v>
      </c>
      <c r="D38" s="2">
        <v>0.128</v>
      </c>
      <c r="F38" s="37">
        <f t="shared" si="6"/>
        <v>5.4654031147784387E-5</v>
      </c>
      <c r="G38" s="37">
        <f t="shared" si="5"/>
        <v>1.29530053820249E-2</v>
      </c>
      <c r="H38" s="37">
        <f t="shared" si="9"/>
        <v>3.1871999999999998E-2</v>
      </c>
      <c r="I38" s="37">
        <f t="shared" si="7"/>
        <v>9.5615999999999995E-4</v>
      </c>
      <c r="J38" s="22">
        <f t="shared" si="8"/>
        <v>7.3817617749690658</v>
      </c>
    </row>
    <row r="39" spans="1:10" x14ac:dyDescent="0.25">
      <c r="A39" s="2">
        <v>240</v>
      </c>
      <c r="B39" s="2">
        <v>28</v>
      </c>
      <c r="C39" s="2">
        <v>9.5000000000000001E-2</v>
      </c>
      <c r="D39" s="2">
        <v>9.0999999999999998E-2</v>
      </c>
      <c r="F39" s="37">
        <f t="shared" si="6"/>
        <v>5.4654031147784387E-5</v>
      </c>
      <c r="G39" s="37">
        <f t="shared" si="5"/>
        <v>1.29530053820249E-2</v>
      </c>
      <c r="H39" s="37">
        <f>C39*D39</f>
        <v>8.6449999999999999E-3</v>
      </c>
      <c r="I39" s="37">
        <f>(H39*$A$20)/1000</f>
        <v>2.5934999999999999E-4</v>
      </c>
      <c r="J39" s="22">
        <f t="shared" si="8"/>
        <v>2.002238031645569</v>
      </c>
    </row>
    <row r="40" spans="1:10" x14ac:dyDescent="0.25">
      <c r="F40" s="39"/>
      <c r="G40" s="39"/>
      <c r="H40" s="39"/>
      <c r="I40" s="39"/>
    </row>
    <row r="41" spans="1:10" x14ac:dyDescent="0.25">
      <c r="A41" s="7" t="s">
        <v>10</v>
      </c>
      <c r="F41" s="42" t="s">
        <v>25</v>
      </c>
      <c r="G41" s="39"/>
      <c r="H41" s="39"/>
      <c r="I41" s="39"/>
      <c r="J41" s="19"/>
    </row>
    <row r="42" spans="1:10" ht="18" x14ac:dyDescent="0.35">
      <c r="A42" s="9" t="s">
        <v>6</v>
      </c>
      <c r="B42" s="10" t="s">
        <v>7</v>
      </c>
      <c r="C42" s="4" t="s">
        <v>0</v>
      </c>
      <c r="D42" s="11" t="s">
        <v>1</v>
      </c>
      <c r="F42" s="40" t="s">
        <v>26</v>
      </c>
      <c r="G42" s="40" t="s">
        <v>27</v>
      </c>
      <c r="H42" s="40" t="s">
        <v>28</v>
      </c>
      <c r="I42" s="40" t="s">
        <v>29</v>
      </c>
      <c r="J42" s="4" t="s">
        <v>22</v>
      </c>
    </row>
    <row r="43" spans="1:10" x14ac:dyDescent="0.25">
      <c r="A43" s="2">
        <v>0</v>
      </c>
      <c r="B43" s="2">
        <v>22</v>
      </c>
      <c r="C43" s="18" t="s">
        <v>16</v>
      </c>
      <c r="D43" s="18" t="s">
        <v>16</v>
      </c>
      <c r="F43" s="41" t="s">
        <v>16</v>
      </c>
      <c r="G43" s="41" t="s">
        <v>16</v>
      </c>
      <c r="H43" s="41" t="s">
        <v>16</v>
      </c>
      <c r="I43" s="41" t="s">
        <v>16</v>
      </c>
      <c r="J43" s="26" t="s">
        <v>16</v>
      </c>
    </row>
    <row r="44" spans="1:10" x14ac:dyDescent="0.25">
      <c r="A44" s="2">
        <v>30</v>
      </c>
      <c r="B44" s="2">
        <v>20</v>
      </c>
      <c r="C44" s="2">
        <v>0.67300000000000004</v>
      </c>
      <c r="D44" s="2">
        <v>0.32200000000000001</v>
      </c>
      <c r="F44" s="37">
        <f>(($B$7*(B43-B44))/1000)/($B$8*$B$6)</f>
        <v>1.0930806229556877E-4</v>
      </c>
      <c r="G44" s="37">
        <f t="shared" ref="G44:G51" si="10">F44*$B$9</f>
        <v>2.5906010764049799E-2</v>
      </c>
      <c r="H44" s="37">
        <f>D44*C44</f>
        <v>0.21670600000000001</v>
      </c>
      <c r="I44" s="37">
        <f>(H44*$A$20)/1000</f>
        <v>6.5011800000000005E-3</v>
      </c>
      <c r="J44" s="22">
        <f>(I44/G44)*100</f>
        <v>25.095257078414392</v>
      </c>
    </row>
    <row r="45" spans="1:10" x14ac:dyDescent="0.25">
      <c r="A45" s="2">
        <v>60</v>
      </c>
      <c r="B45" s="2">
        <v>18</v>
      </c>
      <c r="C45" s="2">
        <v>0.66800000000000004</v>
      </c>
      <c r="D45" s="2">
        <v>0.318</v>
      </c>
      <c r="F45" s="37">
        <f t="shared" ref="F45:F51" si="11">(($B$7*(B44-B45))/1000)/($B$8*$B$6)</f>
        <v>1.0930806229556877E-4</v>
      </c>
      <c r="G45" s="37">
        <f>F45*$B$9</f>
        <v>2.5906010764049799E-2</v>
      </c>
      <c r="H45" s="37">
        <f t="shared" ref="H45:H51" si="12">D45*C45</f>
        <v>0.212424</v>
      </c>
      <c r="I45" s="37">
        <f t="shared" ref="I44:I51" si="13">(H45*$A$20)/1000</f>
        <v>6.3727200000000001E-3</v>
      </c>
      <c r="J45" s="22">
        <f t="shared" ref="J45:J51" si="14">(I45/G45)*100</f>
        <v>24.599387601751211</v>
      </c>
    </row>
    <row r="46" spans="1:10" x14ac:dyDescent="0.25">
      <c r="A46" s="2">
        <v>90</v>
      </c>
      <c r="B46" s="2">
        <v>17</v>
      </c>
      <c r="C46" s="2">
        <v>0.66600000000000004</v>
      </c>
      <c r="D46" s="2">
        <v>0.316</v>
      </c>
      <c r="F46" s="37">
        <f t="shared" si="11"/>
        <v>5.4654031147784387E-5</v>
      </c>
      <c r="G46" s="37">
        <f t="shared" si="10"/>
        <v>1.29530053820249E-2</v>
      </c>
      <c r="H46" s="37">
        <f>D46*C46</f>
        <v>0.210456</v>
      </c>
      <c r="I46" s="37">
        <f t="shared" si="13"/>
        <v>6.3136799999999995E-3</v>
      </c>
      <c r="J46" s="22">
        <f t="shared" si="14"/>
        <v>48.742973648120284</v>
      </c>
    </row>
    <row r="47" spans="1:10" x14ac:dyDescent="0.25">
      <c r="A47" s="2">
        <v>120</v>
      </c>
      <c r="B47" s="2">
        <v>16</v>
      </c>
      <c r="C47" s="2">
        <v>0.65500000000000003</v>
      </c>
      <c r="D47" s="2">
        <v>0.308</v>
      </c>
      <c r="F47" s="37">
        <f t="shared" si="11"/>
        <v>5.4654031147784387E-5</v>
      </c>
      <c r="G47" s="37">
        <f t="shared" si="10"/>
        <v>1.29530053820249E-2</v>
      </c>
      <c r="H47" s="37">
        <f t="shared" si="12"/>
        <v>0.20174</v>
      </c>
      <c r="I47" s="37">
        <f t="shared" si="13"/>
        <v>6.0521999999999998E-3</v>
      </c>
      <c r="J47" s="22">
        <f t="shared" si="14"/>
        <v>46.724291556295796</v>
      </c>
    </row>
    <row r="48" spans="1:10" x14ac:dyDescent="0.25">
      <c r="A48" s="2">
        <v>150</v>
      </c>
      <c r="B48" s="2">
        <v>14</v>
      </c>
      <c r="C48" s="2">
        <v>0.64600000000000002</v>
      </c>
      <c r="D48" s="2">
        <v>0.309</v>
      </c>
      <c r="F48" s="37">
        <f t="shared" si="11"/>
        <v>1.0930806229556877E-4</v>
      </c>
      <c r="G48" s="37">
        <f t="shared" si="10"/>
        <v>2.5906010764049799E-2</v>
      </c>
      <c r="H48" s="37">
        <f t="shared" si="12"/>
        <v>0.19961400000000001</v>
      </c>
      <c r="I48" s="37">
        <f t="shared" si="13"/>
        <v>5.9884200000000004E-3</v>
      </c>
      <c r="J48" s="22">
        <f t="shared" si="14"/>
        <v>23.115948088426759</v>
      </c>
    </row>
    <row r="49" spans="1:10" x14ac:dyDescent="0.25">
      <c r="A49" s="2">
        <v>180</v>
      </c>
      <c r="B49" s="2">
        <v>13</v>
      </c>
      <c r="C49" s="2">
        <v>0.57799999999999996</v>
      </c>
      <c r="D49" s="2">
        <v>0.29899999999999999</v>
      </c>
      <c r="F49" s="37">
        <f t="shared" si="11"/>
        <v>5.4654031147784387E-5</v>
      </c>
      <c r="G49" s="37">
        <f t="shared" si="10"/>
        <v>1.29530053820249E-2</v>
      </c>
      <c r="H49" s="37">
        <f t="shared" si="12"/>
        <v>0.17282199999999998</v>
      </c>
      <c r="I49" s="37">
        <f t="shared" si="13"/>
        <v>5.1846599999999989E-3</v>
      </c>
      <c r="J49" s="22">
        <f t="shared" si="14"/>
        <v>40.026695327362695</v>
      </c>
    </row>
    <row r="50" spans="1:10" x14ac:dyDescent="0.25">
      <c r="A50" s="2">
        <v>210</v>
      </c>
      <c r="B50" s="2">
        <v>12</v>
      </c>
      <c r="C50" s="2">
        <v>0.28000000000000003</v>
      </c>
      <c r="D50" s="2">
        <v>0.14099999999999999</v>
      </c>
      <c r="F50" s="37">
        <f t="shared" si="11"/>
        <v>5.4654031147784387E-5</v>
      </c>
      <c r="G50" s="37">
        <f t="shared" si="10"/>
        <v>1.29530053820249E-2</v>
      </c>
      <c r="H50" s="37">
        <f>D50*C50</f>
        <v>3.9480000000000001E-2</v>
      </c>
      <c r="I50" s="37">
        <f t="shared" si="13"/>
        <v>1.1844000000000002E-3</v>
      </c>
      <c r="J50" s="22">
        <f t="shared" si="14"/>
        <v>9.1438238854097271</v>
      </c>
    </row>
    <row r="51" spans="1:10" x14ac:dyDescent="0.25">
      <c r="A51" s="2">
        <v>240</v>
      </c>
      <c r="B51" s="2">
        <v>11</v>
      </c>
      <c r="C51" s="2">
        <v>9.9000000000000005E-2</v>
      </c>
      <c r="D51" s="2">
        <v>9.0999999999999998E-2</v>
      </c>
      <c r="F51" s="37">
        <f t="shared" si="11"/>
        <v>5.4654031147784387E-5</v>
      </c>
      <c r="G51" s="37">
        <f t="shared" si="10"/>
        <v>1.29530053820249E-2</v>
      </c>
      <c r="H51" s="37">
        <f>D51*C51</f>
        <v>9.0089999999999996E-3</v>
      </c>
      <c r="I51" s="37">
        <f t="shared" si="13"/>
        <v>2.7027000000000003E-4</v>
      </c>
      <c r="J51" s="22">
        <f t="shared" si="14"/>
        <v>2.0865427908727514</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activeCell="B4" sqref="B4"/>
    </sheetView>
  </sheetViews>
  <sheetFormatPr defaultRowHeight="15" x14ac:dyDescent="0.25"/>
  <cols>
    <col min="1" max="1" width="63.28515625" customWidth="1"/>
    <col min="2" max="2" width="77.42578125" customWidth="1"/>
  </cols>
  <sheetData>
    <row r="1" spans="1:2" ht="60" x14ac:dyDescent="0.25">
      <c r="A1" s="43" t="s">
        <v>31</v>
      </c>
      <c r="B1" s="43" t="s">
        <v>32</v>
      </c>
    </row>
    <row r="2" spans="1:2" ht="60" x14ac:dyDescent="0.25">
      <c r="A2" s="44" t="s">
        <v>33</v>
      </c>
      <c r="B2" s="43" t="s">
        <v>39</v>
      </c>
    </row>
    <row r="3" spans="1:2" ht="90" x14ac:dyDescent="0.25">
      <c r="A3" s="43" t="s">
        <v>34</v>
      </c>
      <c r="B3" s="43" t="s">
        <v>40</v>
      </c>
    </row>
    <row r="4" spans="1:2" ht="75" x14ac:dyDescent="0.25">
      <c r="A4" s="44" t="s">
        <v>35</v>
      </c>
      <c r="B4" s="43" t="s">
        <v>41</v>
      </c>
    </row>
    <row r="5" spans="1:2" ht="75" x14ac:dyDescent="0.25">
      <c r="A5" s="43" t="s">
        <v>36</v>
      </c>
      <c r="B5" s="43" t="s">
        <v>37</v>
      </c>
    </row>
    <row r="7" spans="1:2" ht="60" x14ac:dyDescent="0.25">
      <c r="A7" s="44"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Electrolyzer Data and Analysis</vt:lpstr>
      <vt:lpstr>Fuel Cell data and Analysis</vt:lpstr>
      <vt:lpstr>Answers to Analysis</vt:lpstr>
      <vt:lpstr>Electrolyzer Efficiency Plot</vt:lpstr>
      <vt:lpstr>Fuel Cell Efficiency Plot</vt:lpstr>
    </vt:vector>
  </TitlesOfParts>
  <Company>Humboldt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ej49</dc:creator>
  <cp:lastModifiedBy>Josepha Caminitia</cp:lastModifiedBy>
  <dcterms:created xsi:type="dcterms:W3CDTF">2014-10-17T23:15:38Z</dcterms:created>
  <dcterms:modified xsi:type="dcterms:W3CDTF">2014-10-21T05:47:37Z</dcterms:modified>
</cp:coreProperties>
</file>