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nobio herrera\Documents\"/>
    </mc:Choice>
  </mc:AlternateContent>
  <bookViews>
    <workbookView xWindow="0" yWindow="0" windowWidth="15996" windowHeight="5556" firstSheet="1" activeTab="1"/>
  </bookViews>
  <sheets>
    <sheet name="Electrolyzer Data Analysis" sheetId="1" r:id="rId1"/>
    <sheet name="Electrolyzer Data Plot" sheetId="2" r:id="rId2"/>
    <sheet name="Fuel Cell Data Analysis" sheetId="3" r:id="rId3"/>
    <sheet name="Fuel Cell Data Plot" sheetId="4" r:id="rId4"/>
    <sheet name="Analysis" sheetId="5" r:id="rId5"/>
  </sheets>
  <externalReferences>
    <externalReference r:id="rId6"/>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3" l="1"/>
  <c r="B10" i="3"/>
  <c r="B9" i="3"/>
  <c r="B8" i="3"/>
  <c r="J32" i="3"/>
  <c r="J33" i="3"/>
  <c r="J31" i="3"/>
  <c r="I32" i="3"/>
  <c r="I33" i="3"/>
  <c r="I31" i="3"/>
  <c r="H32" i="3"/>
  <c r="H33" i="3"/>
  <c r="H31" i="3"/>
  <c r="G32" i="3"/>
  <c r="G33" i="3"/>
  <c r="G31" i="3"/>
  <c r="F33" i="3"/>
  <c r="F32" i="3"/>
  <c r="F31" i="3"/>
  <c r="J25" i="3"/>
  <c r="J26" i="3"/>
  <c r="J24" i="3"/>
  <c r="I25" i="3"/>
  <c r="I26" i="3"/>
  <c r="I24" i="3"/>
  <c r="H25" i="3"/>
  <c r="H26" i="3"/>
  <c r="H24" i="3"/>
  <c r="G25" i="3"/>
  <c r="G26" i="3"/>
  <c r="G24" i="3"/>
  <c r="J17" i="3"/>
  <c r="J18" i="3"/>
  <c r="J16" i="3"/>
  <c r="F18" i="3"/>
  <c r="F17" i="3"/>
  <c r="G17" i="3" s="1"/>
  <c r="F25" i="3"/>
  <c r="F26" i="3"/>
  <c r="F24" i="3"/>
  <c r="I17" i="3"/>
  <c r="I18" i="3"/>
  <c r="I16" i="3"/>
  <c r="H17" i="3"/>
  <c r="H18" i="3"/>
  <c r="H16" i="3"/>
  <c r="G18" i="3"/>
  <c r="G16" i="3"/>
  <c r="F16" i="3"/>
  <c r="J24" i="1"/>
  <c r="J25" i="1"/>
  <c r="J26" i="1"/>
  <c r="J27" i="1"/>
  <c r="J28" i="1"/>
  <c r="J23" i="1"/>
  <c r="B16" i="1"/>
  <c r="J44" i="1"/>
  <c r="J45" i="1"/>
  <c r="J46" i="1"/>
  <c r="J47" i="1"/>
  <c r="J48" i="1"/>
  <c r="J43" i="1"/>
  <c r="I44" i="1"/>
  <c r="I45" i="1"/>
  <c r="I46" i="1"/>
  <c r="I47" i="1"/>
  <c r="I48" i="1"/>
  <c r="I43" i="1"/>
  <c r="H44" i="1"/>
  <c r="H45" i="1"/>
  <c r="H46" i="1"/>
  <c r="H47" i="1"/>
  <c r="H48" i="1"/>
  <c r="H43" i="1"/>
  <c r="G44" i="1"/>
  <c r="G45" i="1"/>
  <c r="G46" i="1"/>
  <c r="G47" i="1"/>
  <c r="G48" i="1"/>
  <c r="G43" i="1"/>
  <c r="F44" i="1"/>
  <c r="F45" i="1"/>
  <c r="F46" i="1"/>
  <c r="F47" i="1"/>
  <c r="F48" i="1"/>
  <c r="F43" i="1"/>
  <c r="B15" i="1"/>
  <c r="J34" i="1"/>
  <c r="J35" i="1"/>
  <c r="J36" i="1"/>
  <c r="J37" i="1"/>
  <c r="J38" i="1"/>
  <c r="J33" i="1"/>
  <c r="I34" i="1"/>
  <c r="I35" i="1"/>
  <c r="I36" i="1"/>
  <c r="I37" i="1"/>
  <c r="I38" i="1"/>
  <c r="I33" i="1"/>
  <c r="H34" i="1"/>
  <c r="H35" i="1"/>
  <c r="H36" i="1"/>
  <c r="H37" i="1"/>
  <c r="H38" i="1"/>
  <c r="H33" i="1"/>
  <c r="G34" i="1"/>
  <c r="G35" i="1"/>
  <c r="G36" i="1"/>
  <c r="G37" i="1"/>
  <c r="G38" i="1"/>
  <c r="G33" i="1"/>
  <c r="F34" i="1"/>
  <c r="F35" i="1"/>
  <c r="F36" i="1"/>
  <c r="F37" i="1"/>
  <c r="F38" i="1"/>
  <c r="F33" i="1"/>
  <c r="I24" i="1"/>
  <c r="I25" i="1"/>
  <c r="I26" i="1"/>
  <c r="I27" i="1"/>
  <c r="I28" i="1"/>
  <c r="I23" i="1"/>
  <c r="H24" i="1"/>
  <c r="H25" i="1"/>
  <c r="H26" i="1"/>
  <c r="H27" i="1"/>
  <c r="H28" i="1"/>
  <c r="H23" i="1"/>
  <c r="G24" i="1"/>
  <c r="G25" i="1"/>
  <c r="G26" i="1"/>
  <c r="G27" i="1"/>
  <c r="G28" i="1"/>
  <c r="G23" i="1"/>
  <c r="F24" i="1"/>
  <c r="F25" i="1"/>
  <c r="F26" i="1"/>
  <c r="F27" i="1"/>
  <c r="F28" i="1"/>
  <c r="F23" i="1"/>
  <c r="B14" i="1" l="1"/>
  <c r="B17" i="1" s="1"/>
</calcChain>
</file>

<file path=xl/sharedStrings.xml><?xml version="1.0" encoding="utf-8"?>
<sst xmlns="http://schemas.openxmlformats.org/spreadsheetml/2006/main" count="123" uniqueCount="53">
  <si>
    <t>Eric Herrera</t>
  </si>
  <si>
    <t>Engineering 115</t>
  </si>
  <si>
    <t>Input Parameters</t>
  </si>
  <si>
    <t>Room Temperature (K)</t>
  </si>
  <si>
    <t>Room Pressure (atm)</t>
  </si>
  <si>
    <t>Gas Constant R (L*atm/mol*k)</t>
  </si>
  <si>
    <t>Energy of H2 (KJ/mol)</t>
  </si>
  <si>
    <t>Final Efficiencies</t>
  </si>
  <si>
    <t>Trial 1</t>
  </si>
  <si>
    <t>Trial 2</t>
  </si>
  <si>
    <t>Trial 3</t>
  </si>
  <si>
    <t>Average</t>
  </si>
  <si>
    <t>Time (sec)</t>
  </si>
  <si>
    <t>H2 Vol (ml)</t>
  </si>
  <si>
    <t>Voltage (v)</t>
  </si>
  <si>
    <t>Current (A)</t>
  </si>
  <si>
    <t>T1 Calculations</t>
  </si>
  <si>
    <t>Number of Moles Of Hydrogen</t>
  </si>
  <si>
    <t>NR</t>
  </si>
  <si>
    <t>No reading (NR)</t>
  </si>
  <si>
    <t>Chemical Energy (J)</t>
  </si>
  <si>
    <t>Power (W)</t>
  </si>
  <si>
    <t>Electrical Energy (J)</t>
  </si>
  <si>
    <t>Efficiency</t>
  </si>
  <si>
    <t>T2 Calculations</t>
  </si>
  <si>
    <t>Number of Moles of Hydrogen</t>
  </si>
  <si>
    <t>T3 Calculations</t>
  </si>
  <si>
    <t>Electrolyzer Efficiency Plot</t>
  </si>
  <si>
    <t>Blue - Trial 1</t>
  </si>
  <si>
    <t>Red - Trial 2</t>
  </si>
  <si>
    <t>Gray - Trial 3</t>
  </si>
  <si>
    <t>Gas Constant R (L*atm/mol*K)</t>
  </si>
  <si>
    <t>Energy of H2 (kJ/mol)</t>
  </si>
  <si>
    <t>H2 Vol (L)</t>
  </si>
  <si>
    <t>No Reading (NR)</t>
  </si>
  <si>
    <t>Number Of Moles</t>
  </si>
  <si>
    <t>Number of Moles</t>
  </si>
  <si>
    <t xml:space="preserve">Efficiency </t>
  </si>
  <si>
    <t>Fuel Cell Data Plot</t>
  </si>
  <si>
    <t>Trial 1 - Blue</t>
  </si>
  <si>
    <t>Trial 2 - Orange</t>
  </si>
  <si>
    <t>Trial 3 - Gray</t>
  </si>
  <si>
    <t>Questions &amp; Answers</t>
  </si>
  <si>
    <t xml:space="preserve">1. What is the average efficiency of your fuel
cell? What is the average efficiency of your
electrolyzer? What is the “wire to wire” effi
ciency of this energy storage system, from
electricity in to electricity out? </t>
  </si>
  <si>
    <t xml:space="preserve">2. Research charge/discharge cycle efficiency
for a battery and compare this with the
electrolyzer/fuel cell
system. With this in mind, what arguments might there be for
choosing a fuel cell vehicle over a
battery electric vehicle? </t>
  </si>
  <si>
    <t xml:space="preserve">3. If you could improve the efficiency of one
component of the system (the electrolyzer
or the fuel cell), which would you choose? Why? </t>
  </si>
  <si>
    <t xml:space="preserve">4. As shown in the Energy Flow Diagram above, the fan motor itself represents another
energy conversion process where
electrical energy is conve
rted to mechanical energy,
with associated energy losses as heat and
noise. How could you modi
fy this experiment
to measure the efficiency of this step? </t>
  </si>
  <si>
    <t>5. In scaling this system up to an industrial
level, what changes would you expect to see
in relative performance and efficiencies of
the various components? What opportunities
do you see for recovering “waste” energy from the processes?</t>
  </si>
  <si>
    <t>A: The average efficiency for the fuel cell is 25% and the average efficiency for the electrolyzer is 5%. The electrolyzer might have 939 joules of energy but is only able to use 3% of energy as opposed to the fuel cell that is more efficient using up 54% of 6 joules of energy.</t>
  </si>
  <si>
    <t>A: The lithium-ion battery's charging efficiency is 80-90% which is significantly higher than the electrolyzer and fuel cell type of batteries. The charging efficiency for a fuel cell isnt as high, but the fuel cell can offer other benefits such as being more eco-friendly.</t>
  </si>
  <si>
    <t>A: For the electrolyzer cell I would improve the efficiency to use the electrical energy because there is a greater supply of it and for the fuel cell I would improve the efficiency to use up the chemical energy as there is a generally bigger supply of that.</t>
  </si>
  <si>
    <t>A: To accurately measure the efficiency I would calculate how much energy is wasted by the noise and heating of the fan and add that to the final result of efficiency giving me a more accurate assesment.</t>
  </si>
  <si>
    <t>A: If this process were to scale up to an industrial level, there would be a massive change in the amount of materials used, and energy wasted. For the energy that is wasted, it would be wise to come up with ways to not waste as much energy.</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</si>
</sst>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cellStyleXfs>
  <cellXfs count="9">
    <xf numFmtId="0" fontId="0" fillId="0" borderId="0" xfId="0"/>
    <xf numFmtId="0" fontId="0" fillId="2" borderId="1" xfId="0" applyFill="1" applyBorder="1"/>
    <xf numFmtId="15" fontId="0" fillId="2" borderId="1" xfId="0" applyNumberFormat="1" applyFill="1" applyBorder="1"/>
    <xf numFmtId="0" fontId="0" fillId="3" borderId="1" xfId="0" applyFill="1" applyBorder="1"/>
    <xf numFmtId="0" fontId="0" fillId="3" borderId="2" xfId="0" applyFill="1" applyBorder="1"/>
    <xf numFmtId="0" fontId="0" fillId="0" borderId="0" xfId="0" applyFill="1" applyBorder="1"/>
    <xf numFmtId="0" fontId="0" fillId="3" borderId="3" xfId="0" applyFill="1" applyBorder="1"/>
    <xf numFmtId="9" fontId="0" fillId="2" borderId="1" xfId="0" applyNumberForma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567147856517951E-2"/>
          <c:y val="6.0037523452157598E-2"/>
          <c:w val="0.86598840769903762"/>
          <c:h val="0.87167629374658373"/>
        </c:manualLayout>
      </c:layout>
      <c:scatterChart>
        <c:scatterStyle val="lineMarker"/>
        <c:varyColors val="0"/>
        <c:ser>
          <c:idx val="0"/>
          <c:order val="0"/>
          <c:tx>
            <c:v>Trial 1</c:v>
          </c:tx>
          <c:spPr>
            <a:ln w="19050" cap="rnd">
              <a:solidFill>
                <a:schemeClr val="accent1"/>
              </a:solidFill>
              <a:round/>
            </a:ln>
            <a:effectLst/>
          </c:spPr>
          <c:marker>
            <c:symbol val="none"/>
          </c:marker>
          <c:xVal>
            <c:numRef>
              <c:f>'Electrolyzer Data Analysis'!$A$23:$A$28</c:f>
              <c:numCache>
                <c:formatCode>General</c:formatCode>
                <c:ptCount val="6"/>
                <c:pt idx="0">
                  <c:v>30</c:v>
                </c:pt>
                <c:pt idx="1">
                  <c:v>60</c:v>
                </c:pt>
                <c:pt idx="2">
                  <c:v>90</c:v>
                </c:pt>
                <c:pt idx="3">
                  <c:v>120</c:v>
                </c:pt>
                <c:pt idx="4">
                  <c:v>150</c:v>
                </c:pt>
                <c:pt idx="5">
                  <c:v>180</c:v>
                </c:pt>
              </c:numCache>
            </c:numRef>
          </c:xVal>
          <c:yVal>
            <c:numRef>
              <c:f>'Electrolyzer Data Analysis'!$J$23:$J$28</c:f>
              <c:numCache>
                <c:formatCode>0%</c:formatCode>
                <c:ptCount val="6"/>
                <c:pt idx="0">
                  <c:v>0.21409445534805202</c:v>
                </c:pt>
                <c:pt idx="1">
                  <c:v>0.1287415839315319</c:v>
                </c:pt>
                <c:pt idx="2">
                  <c:v>3.1453909710544722E-2</c:v>
                </c:pt>
                <c:pt idx="3">
                  <c:v>2.2602877464954818E-2</c:v>
                </c:pt>
                <c:pt idx="4">
                  <c:v>1.6989571559698442E-2</c:v>
                </c:pt>
                <c:pt idx="5">
                  <c:v>1.3760706435518364E-2</c:v>
                </c:pt>
              </c:numCache>
            </c:numRef>
          </c:yVal>
          <c:smooth val="0"/>
        </c:ser>
        <c:ser>
          <c:idx val="1"/>
          <c:order val="1"/>
          <c:tx>
            <c:v>Trial 2</c:v>
          </c:tx>
          <c:spPr>
            <a:ln w="19050" cap="rnd">
              <a:solidFill>
                <a:schemeClr val="accent2"/>
              </a:solidFill>
              <a:round/>
            </a:ln>
            <a:effectLst/>
          </c:spPr>
          <c:marker>
            <c:symbol val="none"/>
          </c:marker>
          <c:xVal>
            <c:numRef>
              <c:f>'Electrolyzer Data Analysis'!$A$33:$A$38</c:f>
              <c:numCache>
                <c:formatCode>General</c:formatCode>
                <c:ptCount val="6"/>
                <c:pt idx="0">
                  <c:v>30</c:v>
                </c:pt>
                <c:pt idx="1">
                  <c:v>60</c:v>
                </c:pt>
                <c:pt idx="2">
                  <c:v>90</c:v>
                </c:pt>
                <c:pt idx="3">
                  <c:v>120</c:v>
                </c:pt>
                <c:pt idx="4">
                  <c:v>150</c:v>
                </c:pt>
                <c:pt idx="5">
                  <c:v>180</c:v>
                </c:pt>
              </c:numCache>
            </c:numRef>
          </c:xVal>
          <c:yVal>
            <c:numRef>
              <c:f>'Electrolyzer Data Analysis'!$J$33:$J$38</c:f>
              <c:numCache>
                <c:formatCode>0%</c:formatCode>
                <c:ptCount val="6"/>
                <c:pt idx="0">
                  <c:v>0.11443147854642251</c:v>
                </c:pt>
                <c:pt idx="1">
                  <c:v>4.0877392646686897E-2</c:v>
                </c:pt>
                <c:pt idx="2">
                  <c:v>3.4964310691505775E-2</c:v>
                </c:pt>
                <c:pt idx="3">
                  <c:v>3.1930940237315596E-2</c:v>
                </c:pt>
                <c:pt idx="4">
                  <c:v>1.4796858250838225E-2</c:v>
                </c:pt>
                <c:pt idx="5">
                  <c:v>2.0036704757066308E-2</c:v>
                </c:pt>
              </c:numCache>
            </c:numRef>
          </c:yVal>
          <c:smooth val="0"/>
        </c:ser>
        <c:ser>
          <c:idx val="2"/>
          <c:order val="2"/>
          <c:tx>
            <c:v>Trial 3</c:v>
          </c:tx>
          <c:spPr>
            <a:ln w="19050" cap="rnd">
              <a:solidFill>
                <a:schemeClr val="accent3"/>
              </a:solidFill>
              <a:round/>
            </a:ln>
            <a:effectLst/>
          </c:spPr>
          <c:marker>
            <c:symbol val="none"/>
          </c:marker>
          <c:xVal>
            <c:numRef>
              <c:f>'Electrolyzer Data Analysis'!$A$43:$A$48</c:f>
              <c:numCache>
                <c:formatCode>General</c:formatCode>
                <c:ptCount val="6"/>
                <c:pt idx="0">
                  <c:v>30</c:v>
                </c:pt>
                <c:pt idx="1">
                  <c:v>60</c:v>
                </c:pt>
                <c:pt idx="2">
                  <c:v>90</c:v>
                </c:pt>
                <c:pt idx="3">
                  <c:v>120</c:v>
                </c:pt>
                <c:pt idx="4">
                  <c:v>150</c:v>
                </c:pt>
                <c:pt idx="5">
                  <c:v>180</c:v>
                </c:pt>
              </c:numCache>
            </c:numRef>
          </c:xVal>
          <c:yVal>
            <c:numRef>
              <c:f>'Electrolyzer Data Analysis'!$J$43:$J$48</c:f>
              <c:numCache>
                <c:formatCode>0%</c:formatCode>
                <c:ptCount val="6"/>
                <c:pt idx="0">
                  <c:v>0.1208362160498738</c:v>
                </c:pt>
                <c:pt idx="1">
                  <c:v>5.8644558692586529E-2</c:v>
                </c:pt>
                <c:pt idx="2">
                  <c:v>1.5155753376777477E-2</c:v>
                </c:pt>
                <c:pt idx="3">
                  <c:v>4.4422544942017243E-2</c:v>
                </c:pt>
                <c:pt idx="4">
                  <c:v>8.6184868697036805E-3</c:v>
                </c:pt>
                <c:pt idx="5">
                  <c:v>2.4570247654856981E-2</c:v>
                </c:pt>
              </c:numCache>
            </c:numRef>
          </c:yVal>
          <c:smooth val="0"/>
        </c:ser>
        <c:dLbls>
          <c:showLegendKey val="0"/>
          <c:showVal val="0"/>
          <c:showCatName val="0"/>
          <c:showSerName val="0"/>
          <c:showPercent val="0"/>
          <c:showBubbleSize val="0"/>
        </c:dLbls>
        <c:axId val="218048016"/>
        <c:axId val="285370448"/>
      </c:scatterChart>
      <c:valAx>
        <c:axId val="2180480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5370448"/>
        <c:crosses val="autoZero"/>
        <c:crossBetween val="midCat"/>
      </c:valAx>
      <c:valAx>
        <c:axId val="2853704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48016"/>
        <c:crosses val="autoZero"/>
        <c:crossBetween val="midCat"/>
      </c:valAx>
      <c:spPr>
        <a:noFill/>
        <a:ln>
          <a:solidFill>
            <a:schemeClr val="accent1">
              <a:alpha val="98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Trial 1</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'Fuel Cell Data Analysis'!$A$17:$A$19</c:f>
              <c:numCache>
                <c:formatCode>General</c:formatCode>
                <c:ptCount val="3"/>
                <c:pt idx="0">
                  <c:v>30</c:v>
                </c:pt>
                <c:pt idx="1">
                  <c:v>60</c:v>
                </c:pt>
                <c:pt idx="2">
                  <c:v>90</c:v>
                </c:pt>
              </c:numCache>
            </c:numRef>
          </c:xVal>
          <c:yVal>
            <c:numRef>
              <c:f>'Fuel Cell Data Analysis'!$J$16:$J$18</c:f>
              <c:numCache>
                <c:formatCode>0%</c:formatCode>
                <c:ptCount val="3"/>
                <c:pt idx="0">
                  <c:v>0.12579300899209689</c:v>
                </c:pt>
                <c:pt idx="1">
                  <c:v>0.16593375423732407</c:v>
                </c:pt>
                <c:pt idx="2">
                  <c:v>2.7767263094392584E-2</c:v>
                </c:pt>
              </c:numCache>
            </c:numRef>
          </c:yVal>
          <c:smooth val="0"/>
        </c:ser>
        <c:ser>
          <c:idx val="1"/>
          <c:order val="1"/>
          <c:tx>
            <c:v>Trial 2</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'Fuel Cell Data Analysis'!$A$24:$A$26</c:f>
              <c:numCache>
                <c:formatCode>General</c:formatCode>
                <c:ptCount val="3"/>
                <c:pt idx="0">
                  <c:v>30</c:v>
                </c:pt>
                <c:pt idx="1">
                  <c:v>60</c:v>
                </c:pt>
                <c:pt idx="2">
                  <c:v>90</c:v>
                </c:pt>
              </c:numCache>
            </c:numRef>
          </c:xVal>
          <c:yVal>
            <c:numRef>
              <c:f>'Fuel Cell Data Analysis'!$J$24:$J$26</c:f>
              <c:numCache>
                <c:formatCode>0%</c:formatCode>
                <c:ptCount val="3"/>
                <c:pt idx="0">
                  <c:v>0.64388385956163841</c:v>
                </c:pt>
                <c:pt idx="1">
                  <c:v>0.53525053201691331</c:v>
                </c:pt>
                <c:pt idx="2">
                  <c:v>0.16666447168717652</c:v>
                </c:pt>
              </c:numCache>
            </c:numRef>
          </c:yVal>
          <c:smooth val="0"/>
        </c:ser>
        <c:ser>
          <c:idx val="2"/>
          <c:order val="2"/>
          <c:tx>
            <c:v>Trial 3</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'[1]Fuel Cell Data Analysis'!$A$31:$A$33</c:f>
              <c:numCache>
                <c:formatCode>General</c:formatCode>
                <c:ptCount val="3"/>
                <c:pt idx="0">
                  <c:v>30</c:v>
                </c:pt>
                <c:pt idx="1">
                  <c:v>60</c:v>
                </c:pt>
                <c:pt idx="2">
                  <c:v>90</c:v>
                </c:pt>
              </c:numCache>
            </c:numRef>
          </c:xVal>
          <c:yVal>
            <c:numRef>
              <c:f>'Fuel Cell Data Analysis'!$J$31:$J$33</c:f>
              <c:numCache>
                <c:formatCode>0%</c:formatCode>
                <c:ptCount val="3"/>
                <c:pt idx="0">
                  <c:v>0.1124239243158385</c:v>
                </c:pt>
                <c:pt idx="1">
                  <c:v>0.4649189774686126</c:v>
                </c:pt>
                <c:pt idx="2">
                  <c:v>1.2574429449544008E-2</c:v>
                </c:pt>
              </c:numCache>
            </c:numRef>
          </c:yVal>
          <c:smooth val="0"/>
        </c:ser>
        <c:dLbls>
          <c:showLegendKey val="0"/>
          <c:showVal val="0"/>
          <c:showCatName val="0"/>
          <c:showSerName val="0"/>
          <c:showPercent val="0"/>
          <c:showBubbleSize val="0"/>
        </c:dLbls>
        <c:axId val="285067528"/>
        <c:axId val="284900560"/>
      </c:scatterChart>
      <c:valAx>
        <c:axId val="285067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4900560"/>
        <c:crosses val="autoZero"/>
        <c:crossBetween val="midCat"/>
      </c:valAx>
      <c:valAx>
        <c:axId val="284900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50675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495300</xdr:colOff>
      <xdr:row>2</xdr:row>
      <xdr:rowOff>152400</xdr:rowOff>
    </xdr:from>
    <xdr:to>
      <xdr:col>11</xdr:col>
      <xdr:colOff>561975</xdr:colOff>
      <xdr:row>19</xdr:row>
      <xdr:rowOff>44450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257175</xdr:colOff>
      <xdr:row>4</xdr:row>
      <xdr:rowOff>114299</xdr:rowOff>
    </xdr:from>
    <xdr:to>
      <xdr:col>11</xdr:col>
      <xdr:colOff>561975</xdr:colOff>
      <xdr:row>18</xdr:row>
      <xdr:rowOff>31750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NOBI~1/AppData/Local/Temp/Copy%20of%20Lab_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ctrolzer Data Analysis"/>
      <sheetName val="Electrolzer Efficiency Plot"/>
      <sheetName val="Fuel Cell Data Analysis"/>
      <sheetName val="Fuel Cell Plot"/>
      <sheetName val="Sheet3"/>
    </sheetNames>
    <sheetDataSet>
      <sheetData sheetId="0" refreshError="1"/>
      <sheetData sheetId="1" refreshError="1"/>
      <sheetData sheetId="2">
        <row r="31">
          <cell r="A31">
            <v>30</v>
          </cell>
        </row>
        <row r="32">
          <cell r="A32">
            <v>60</v>
          </cell>
        </row>
        <row r="33">
          <cell r="A33">
            <v>90</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opLeftCell="A22" workbookViewId="0">
      <selection activeCell="I23" sqref="I23"/>
    </sheetView>
  </sheetViews>
  <sheetFormatPr defaultRowHeight="14.4" x14ac:dyDescent="0.3"/>
  <cols>
    <col min="1" max="1" width="28.21875" customWidth="1"/>
    <col min="2" max="2" width="11.21875" customWidth="1"/>
    <col min="3" max="3" width="14.44140625" customWidth="1"/>
    <col min="4" max="4" width="10.77734375" customWidth="1"/>
    <col min="6" max="6" width="29.21875" customWidth="1"/>
    <col min="7" max="7" width="19.44140625" customWidth="1"/>
    <col min="8" max="8" width="10.109375" customWidth="1"/>
    <col min="9" max="9" width="16.6640625" customWidth="1"/>
  </cols>
  <sheetData>
    <row r="1" spans="1:2" x14ac:dyDescent="0.3">
      <c r="A1" s="3" t="s">
        <v>0</v>
      </c>
    </row>
    <row r="2" spans="1:2" x14ac:dyDescent="0.3">
      <c r="A2" s="1" t="s">
        <v>1</v>
      </c>
    </row>
    <row r="3" spans="1:2" x14ac:dyDescent="0.3">
      <c r="A3" s="2">
        <v>41754</v>
      </c>
    </row>
    <row r="7" spans="1:2" x14ac:dyDescent="0.3">
      <c r="A7" s="3" t="s">
        <v>2</v>
      </c>
    </row>
    <row r="8" spans="1:2" x14ac:dyDescent="0.3">
      <c r="A8" s="1" t="s">
        <v>3</v>
      </c>
      <c r="B8" s="1">
        <v>296.5</v>
      </c>
    </row>
    <row r="9" spans="1:2" x14ac:dyDescent="0.3">
      <c r="A9" s="1" t="s">
        <v>4</v>
      </c>
      <c r="B9" s="1">
        <v>1.0115392999999999</v>
      </c>
    </row>
    <row r="10" spans="1:2" x14ac:dyDescent="0.3">
      <c r="A10" s="1" t="s">
        <v>5</v>
      </c>
      <c r="B10" s="1">
        <v>8.2100000000000006E-2</v>
      </c>
    </row>
    <row r="11" spans="1:2" x14ac:dyDescent="0.3">
      <c r="A11" s="1" t="s">
        <v>6</v>
      </c>
      <c r="B11" s="1">
        <v>237</v>
      </c>
    </row>
    <row r="13" spans="1:2" x14ac:dyDescent="0.3">
      <c r="A13" s="4" t="s">
        <v>7</v>
      </c>
    </row>
    <row r="14" spans="1:2" x14ac:dyDescent="0.3">
      <c r="A14" s="1" t="s">
        <v>8</v>
      </c>
      <c r="B14" s="7">
        <f>(J23+J24+J25+J26+J27+J28)/6</f>
        <v>7.1273850741716716E-2</v>
      </c>
    </row>
    <row r="15" spans="1:2" x14ac:dyDescent="0.3">
      <c r="A15" s="1" t="s">
        <v>9</v>
      </c>
      <c r="B15" s="7">
        <f>(J33+J34+J35+J36+J37+J38)/6</f>
        <v>4.283961418830589E-2</v>
      </c>
    </row>
    <row r="16" spans="1:2" x14ac:dyDescent="0.3">
      <c r="A16" s="1" t="s">
        <v>10</v>
      </c>
      <c r="B16" s="7">
        <f>(J43+J44+J45+J46+J47+J48)/6</f>
        <v>4.5374634597635945E-2</v>
      </c>
    </row>
    <row r="17" spans="1:10" x14ac:dyDescent="0.3">
      <c r="A17" s="1" t="s">
        <v>11</v>
      </c>
      <c r="B17" s="7">
        <f>(B14+B15+B16)/3</f>
        <v>5.3162699842552848E-2</v>
      </c>
    </row>
    <row r="20" spans="1:10" x14ac:dyDescent="0.3">
      <c r="A20" s="3" t="s">
        <v>8</v>
      </c>
      <c r="F20" s="5"/>
    </row>
    <row r="21" spans="1:10" x14ac:dyDescent="0.3">
      <c r="A21" s="1" t="s">
        <v>12</v>
      </c>
      <c r="B21" s="1" t="s">
        <v>13</v>
      </c>
      <c r="C21" s="1" t="s">
        <v>14</v>
      </c>
      <c r="D21" s="1" t="s">
        <v>15</v>
      </c>
      <c r="F21" s="6" t="s">
        <v>16</v>
      </c>
    </row>
    <row r="22" spans="1:10" x14ac:dyDescent="0.3">
      <c r="A22" s="1">
        <v>0</v>
      </c>
      <c r="B22" s="1">
        <v>0</v>
      </c>
      <c r="C22" s="1" t="s">
        <v>19</v>
      </c>
      <c r="D22" s="1" t="s">
        <v>18</v>
      </c>
      <c r="F22" s="1" t="s">
        <v>17</v>
      </c>
      <c r="G22" s="1" t="s">
        <v>20</v>
      </c>
      <c r="H22" s="1" t="s">
        <v>21</v>
      </c>
      <c r="I22" s="1" t="s">
        <v>22</v>
      </c>
      <c r="J22" s="1" t="s">
        <v>23</v>
      </c>
    </row>
    <row r="23" spans="1:10" x14ac:dyDescent="0.3">
      <c r="A23" s="1">
        <v>30</v>
      </c>
      <c r="B23" s="1">
        <v>6</v>
      </c>
      <c r="C23" s="1">
        <v>11.5</v>
      </c>
      <c r="D23" s="1">
        <v>0.8</v>
      </c>
      <c r="F23" s="1">
        <f>($B$9*(B23-B22))/($B$10*$B$8)/1000</f>
        <v>2.4932518850659228E-4</v>
      </c>
      <c r="G23" s="1">
        <f>F23*$B$11*1000</f>
        <v>59.09006967606237</v>
      </c>
      <c r="H23" s="1">
        <f>D23*C23</f>
        <v>9.2000000000000011</v>
      </c>
      <c r="I23" s="1">
        <f>H23*A23</f>
        <v>276.00000000000006</v>
      </c>
      <c r="J23" s="7">
        <f>G23/I23</f>
        <v>0.21409445534805202</v>
      </c>
    </row>
    <row r="24" spans="1:10" x14ac:dyDescent="0.3">
      <c r="A24" s="1">
        <v>60</v>
      </c>
      <c r="B24" s="1">
        <v>14</v>
      </c>
      <c r="C24" s="1">
        <v>11.86</v>
      </c>
      <c r="D24" s="1">
        <v>0.86</v>
      </c>
      <c r="F24" s="1">
        <f t="shared" ref="F24:F28" si="0">($B$9*(B24-B23))/($B$10*$B$8)/1000</f>
        <v>3.3243358467545641E-4</v>
      </c>
      <c r="G24" s="1">
        <f t="shared" ref="G24:G28" si="1">F24*$B$11*1000</f>
        <v>78.78675956808317</v>
      </c>
      <c r="H24" s="1">
        <f t="shared" ref="H24:H28" si="2">D24*C24</f>
        <v>10.1996</v>
      </c>
      <c r="I24" s="1">
        <f t="shared" ref="I24:I28" si="3">H24*A24</f>
        <v>611.976</v>
      </c>
      <c r="J24" s="7">
        <f t="shared" ref="J24:J28" si="4">G24/I24</f>
        <v>0.1287415839315319</v>
      </c>
    </row>
    <row r="25" spans="1:10" x14ac:dyDescent="0.3">
      <c r="A25" s="1">
        <v>90</v>
      </c>
      <c r="B25" s="1">
        <v>17</v>
      </c>
      <c r="C25" s="1">
        <v>11.86</v>
      </c>
      <c r="D25" s="1">
        <v>0.88</v>
      </c>
      <c r="F25" s="1">
        <f t="shared" si="0"/>
        <v>1.2466259425329614E-4</v>
      </c>
      <c r="G25" s="1">
        <f t="shared" si="1"/>
        <v>29.545034838031185</v>
      </c>
      <c r="H25" s="1">
        <f t="shared" si="2"/>
        <v>10.4368</v>
      </c>
      <c r="I25" s="1">
        <f t="shared" si="3"/>
        <v>939.31200000000001</v>
      </c>
      <c r="J25" s="7">
        <f t="shared" si="4"/>
        <v>3.1453909710544722E-2</v>
      </c>
    </row>
    <row r="26" spans="1:10" x14ac:dyDescent="0.3">
      <c r="A26" s="1">
        <v>120</v>
      </c>
      <c r="B26" s="1">
        <v>20</v>
      </c>
      <c r="C26" s="1">
        <v>11.84</v>
      </c>
      <c r="D26" s="1">
        <v>0.92</v>
      </c>
      <c r="F26" s="1">
        <f t="shared" si="0"/>
        <v>1.2466259425329614E-4</v>
      </c>
      <c r="G26" s="1">
        <f t="shared" si="1"/>
        <v>29.545034838031185</v>
      </c>
      <c r="H26" s="1">
        <f t="shared" si="2"/>
        <v>10.892800000000001</v>
      </c>
      <c r="I26" s="1">
        <f t="shared" si="3"/>
        <v>1307.1360000000002</v>
      </c>
      <c r="J26" s="7">
        <f t="shared" si="4"/>
        <v>2.2602877464954818E-2</v>
      </c>
    </row>
    <row r="27" spans="1:10" x14ac:dyDescent="0.3">
      <c r="A27" s="1">
        <v>150</v>
      </c>
      <c r="B27" s="1">
        <v>23</v>
      </c>
      <c r="C27" s="1">
        <v>11.83</v>
      </c>
      <c r="D27" s="1">
        <v>0.98</v>
      </c>
      <c r="F27" s="1">
        <f t="shared" si="0"/>
        <v>1.2466259425329614E-4</v>
      </c>
      <c r="G27" s="1">
        <f t="shared" si="1"/>
        <v>29.545034838031185</v>
      </c>
      <c r="H27" s="1">
        <f t="shared" si="2"/>
        <v>11.593399999999999</v>
      </c>
      <c r="I27" s="1">
        <f t="shared" si="3"/>
        <v>1739.0099999999998</v>
      </c>
      <c r="J27" s="7">
        <f t="shared" si="4"/>
        <v>1.6989571559698442E-2</v>
      </c>
    </row>
    <row r="28" spans="1:10" x14ac:dyDescent="0.3">
      <c r="A28" s="1">
        <v>180</v>
      </c>
      <c r="B28" s="1">
        <v>26</v>
      </c>
      <c r="C28" s="1">
        <v>11.81</v>
      </c>
      <c r="D28" s="1">
        <v>1.01</v>
      </c>
      <c r="F28" s="1">
        <f t="shared" si="0"/>
        <v>1.2466259425329614E-4</v>
      </c>
      <c r="G28" s="1">
        <f t="shared" si="1"/>
        <v>29.545034838031185</v>
      </c>
      <c r="H28" s="1">
        <f t="shared" si="2"/>
        <v>11.928100000000001</v>
      </c>
      <c r="I28" s="1">
        <f t="shared" si="3"/>
        <v>2147.058</v>
      </c>
      <c r="J28" s="7">
        <f t="shared" si="4"/>
        <v>1.3760706435518364E-2</v>
      </c>
    </row>
    <row r="30" spans="1:10" x14ac:dyDescent="0.3">
      <c r="A30" s="3" t="s">
        <v>9</v>
      </c>
    </row>
    <row r="31" spans="1:10" x14ac:dyDescent="0.3">
      <c r="A31" s="1" t="s">
        <v>12</v>
      </c>
      <c r="B31" s="1" t="s">
        <v>13</v>
      </c>
      <c r="C31" s="1" t="s">
        <v>14</v>
      </c>
      <c r="D31" s="1" t="s">
        <v>15</v>
      </c>
      <c r="F31" s="6" t="s">
        <v>24</v>
      </c>
    </row>
    <row r="32" spans="1:10" x14ac:dyDescent="0.3">
      <c r="A32" s="1">
        <v>0</v>
      </c>
      <c r="B32" s="1">
        <v>26</v>
      </c>
      <c r="C32" s="1" t="s">
        <v>18</v>
      </c>
      <c r="D32" s="1" t="s">
        <v>18</v>
      </c>
      <c r="F32" s="1" t="s">
        <v>25</v>
      </c>
      <c r="G32" s="1" t="s">
        <v>20</v>
      </c>
      <c r="H32" s="1" t="s">
        <v>21</v>
      </c>
      <c r="I32" s="1" t="s">
        <v>22</v>
      </c>
      <c r="J32" s="1" t="s">
        <v>23</v>
      </c>
    </row>
    <row r="33" spans="1:10" x14ac:dyDescent="0.3">
      <c r="A33" s="1">
        <v>30</v>
      </c>
      <c r="B33" s="1">
        <v>30</v>
      </c>
      <c r="C33" s="1">
        <v>11.83</v>
      </c>
      <c r="D33" s="1">
        <v>0.97</v>
      </c>
      <c r="F33" s="1">
        <f>($B$9*(B33-B32))/($B$10*$B$8)/1000</f>
        <v>1.6621679233772821E-4</v>
      </c>
      <c r="G33" s="1">
        <f>F33*$B$11*1000</f>
        <v>39.393379784041585</v>
      </c>
      <c r="H33" s="1">
        <f>D33*C33</f>
        <v>11.475099999999999</v>
      </c>
      <c r="I33" s="1">
        <f>H33*A33</f>
        <v>344.25299999999999</v>
      </c>
      <c r="J33" s="7">
        <f>G33/I33</f>
        <v>0.11443147854642251</v>
      </c>
    </row>
    <row r="34" spans="1:10" x14ac:dyDescent="0.3">
      <c r="A34" s="1">
        <v>60</v>
      </c>
      <c r="B34" s="1">
        <v>33</v>
      </c>
      <c r="C34" s="1">
        <v>11.81</v>
      </c>
      <c r="D34" s="1">
        <v>1.02</v>
      </c>
      <c r="F34" s="1">
        <f t="shared" ref="F34:F38" si="5">($B$9*(B34-B33))/($B$10*$B$8)/1000</f>
        <v>1.2466259425329614E-4</v>
      </c>
      <c r="G34" s="1">
        <f t="shared" ref="G34:G38" si="6">F34*$B$11*1000</f>
        <v>29.545034838031185</v>
      </c>
      <c r="H34" s="1">
        <f t="shared" ref="H34:H38" si="7">D34*C34</f>
        <v>12.046200000000001</v>
      </c>
      <c r="I34" s="1">
        <f t="shared" ref="I34:I38" si="8">H34*A34</f>
        <v>722.77200000000005</v>
      </c>
      <c r="J34" s="7">
        <f t="shared" ref="J34:J38" si="9">G34/I34</f>
        <v>4.0877392646686897E-2</v>
      </c>
    </row>
    <row r="35" spans="1:10" x14ac:dyDescent="0.3">
      <c r="A35" s="1">
        <v>90</v>
      </c>
      <c r="B35" s="1">
        <v>37</v>
      </c>
      <c r="C35" s="1">
        <v>11.81</v>
      </c>
      <c r="D35" s="1">
        <v>1.06</v>
      </c>
      <c r="F35" s="1">
        <f t="shared" si="5"/>
        <v>1.6621679233772821E-4</v>
      </c>
      <c r="G35" s="1">
        <f t="shared" si="6"/>
        <v>39.393379784041585</v>
      </c>
      <c r="H35" s="1">
        <f t="shared" si="7"/>
        <v>12.518600000000001</v>
      </c>
      <c r="I35" s="1">
        <f t="shared" si="8"/>
        <v>1126.6740000000002</v>
      </c>
      <c r="J35" s="7">
        <f t="shared" si="9"/>
        <v>3.4964310691505775E-2</v>
      </c>
    </row>
    <row r="36" spans="1:10" x14ac:dyDescent="0.3">
      <c r="A36" s="1">
        <v>120</v>
      </c>
      <c r="B36" s="1">
        <v>42</v>
      </c>
      <c r="C36" s="1">
        <v>11.79</v>
      </c>
      <c r="D36" s="1">
        <v>1.0900000000000001</v>
      </c>
      <c r="F36" s="1">
        <f t="shared" si="5"/>
        <v>2.0777099042216024E-4</v>
      </c>
      <c r="G36" s="1">
        <f t="shared" si="6"/>
        <v>49.241724730051978</v>
      </c>
      <c r="H36" s="1">
        <f t="shared" si="7"/>
        <v>12.851100000000001</v>
      </c>
      <c r="I36" s="1">
        <f t="shared" si="8"/>
        <v>1542.1320000000001</v>
      </c>
      <c r="J36" s="7">
        <f t="shared" si="9"/>
        <v>3.1930940237315596E-2</v>
      </c>
    </row>
    <row r="37" spans="1:10" x14ac:dyDescent="0.3">
      <c r="A37" s="1">
        <v>150</v>
      </c>
      <c r="B37" s="1">
        <v>45</v>
      </c>
      <c r="C37" s="1">
        <v>11.78</v>
      </c>
      <c r="D37" s="1">
        <v>1.1299999999999999</v>
      </c>
      <c r="F37" s="1">
        <f t="shared" si="5"/>
        <v>1.2466259425329614E-4</v>
      </c>
      <c r="G37" s="1">
        <f t="shared" si="6"/>
        <v>29.545034838031185</v>
      </c>
      <c r="H37" s="1">
        <f t="shared" si="7"/>
        <v>13.311399999999997</v>
      </c>
      <c r="I37" s="1">
        <f t="shared" si="8"/>
        <v>1996.7099999999996</v>
      </c>
      <c r="J37" s="7">
        <f t="shared" si="9"/>
        <v>1.4796858250838225E-2</v>
      </c>
    </row>
    <row r="38" spans="1:10" x14ac:dyDescent="0.3">
      <c r="A38" s="1">
        <v>180</v>
      </c>
      <c r="B38" s="1">
        <v>50</v>
      </c>
      <c r="C38" s="1">
        <v>11.77</v>
      </c>
      <c r="D38" s="1">
        <v>1.1599999999999999</v>
      </c>
      <c r="F38" s="1">
        <f t="shared" si="5"/>
        <v>2.0777099042216024E-4</v>
      </c>
      <c r="G38" s="1">
        <f t="shared" si="6"/>
        <v>49.241724730051978</v>
      </c>
      <c r="H38" s="1">
        <f t="shared" si="7"/>
        <v>13.653199999999998</v>
      </c>
      <c r="I38" s="1">
        <f t="shared" si="8"/>
        <v>2457.5759999999996</v>
      </c>
      <c r="J38" s="7">
        <f t="shared" si="9"/>
        <v>2.0036704757066308E-2</v>
      </c>
    </row>
    <row r="40" spans="1:10" x14ac:dyDescent="0.3">
      <c r="A40" s="3" t="s">
        <v>10</v>
      </c>
    </row>
    <row r="41" spans="1:10" x14ac:dyDescent="0.3">
      <c r="A41" s="1" t="s">
        <v>12</v>
      </c>
      <c r="B41" s="1" t="s">
        <v>13</v>
      </c>
      <c r="C41" s="1" t="s">
        <v>14</v>
      </c>
      <c r="D41" s="1" t="s">
        <v>15</v>
      </c>
      <c r="F41" s="3" t="s">
        <v>26</v>
      </c>
    </row>
    <row r="42" spans="1:10" x14ac:dyDescent="0.3">
      <c r="A42" s="1">
        <v>0</v>
      </c>
      <c r="B42" s="1">
        <v>50</v>
      </c>
      <c r="C42" s="1" t="s">
        <v>18</v>
      </c>
      <c r="D42" s="1" t="s">
        <v>18</v>
      </c>
      <c r="F42" s="1" t="s">
        <v>25</v>
      </c>
      <c r="G42" s="1" t="s">
        <v>20</v>
      </c>
      <c r="H42" s="1" t="s">
        <v>21</v>
      </c>
      <c r="I42" s="1" t="s">
        <v>22</v>
      </c>
      <c r="J42" s="1" t="s">
        <v>23</v>
      </c>
    </row>
    <row r="43" spans="1:10" x14ac:dyDescent="0.3">
      <c r="A43" s="1">
        <v>30</v>
      </c>
      <c r="B43" s="1">
        <v>55</v>
      </c>
      <c r="C43" s="1">
        <v>11.71</v>
      </c>
      <c r="D43" s="1">
        <v>1.1599999999999999</v>
      </c>
      <c r="F43" s="1">
        <f>($B$9*(B43-B42))/($B$10*$B$8)/1000</f>
        <v>2.0777099042216024E-4</v>
      </c>
      <c r="G43" s="1">
        <f>F43*$B$11*1000</f>
        <v>49.241724730051978</v>
      </c>
      <c r="H43" s="1">
        <f>D43*C43</f>
        <v>13.583600000000001</v>
      </c>
      <c r="I43" s="1">
        <f>H43*A43</f>
        <v>407.50800000000004</v>
      </c>
      <c r="J43" s="7">
        <f>G43/I43</f>
        <v>0.1208362160498738</v>
      </c>
    </row>
    <row r="44" spans="1:10" x14ac:dyDescent="0.3">
      <c r="A44" s="1">
        <v>60</v>
      </c>
      <c r="B44" s="1">
        <v>60</v>
      </c>
      <c r="C44" s="1">
        <v>11.76</v>
      </c>
      <c r="D44" s="1">
        <v>1.19</v>
      </c>
      <c r="F44" s="1">
        <f t="shared" ref="F44:F48" si="10">($B$9*(B44-B43))/($B$10*$B$8)/1000</f>
        <v>2.0777099042216024E-4</v>
      </c>
      <c r="G44" s="1">
        <f t="shared" ref="G44:G48" si="11">F44*$B$11*1000</f>
        <v>49.241724730051978</v>
      </c>
      <c r="H44" s="1">
        <f t="shared" ref="H44:H48" si="12">D44*C44</f>
        <v>13.994399999999999</v>
      </c>
      <c r="I44" s="1">
        <f t="shared" ref="I44:I48" si="13">H44*A44</f>
        <v>839.66399999999999</v>
      </c>
      <c r="J44" s="7">
        <f t="shared" ref="J44:J48" si="14">G44/I44</f>
        <v>5.8644558692586529E-2</v>
      </c>
    </row>
    <row r="45" spans="1:10" x14ac:dyDescent="0.3">
      <c r="A45" s="1">
        <v>90</v>
      </c>
      <c r="B45" s="1">
        <v>62</v>
      </c>
      <c r="C45" s="1">
        <v>11.74</v>
      </c>
      <c r="D45" s="1">
        <v>1.23</v>
      </c>
      <c r="F45" s="1">
        <f t="shared" si="10"/>
        <v>8.3108396168864103E-5</v>
      </c>
      <c r="G45" s="1">
        <f t="shared" si="11"/>
        <v>19.696689892020792</v>
      </c>
      <c r="H45" s="1">
        <f t="shared" si="12"/>
        <v>14.440200000000001</v>
      </c>
      <c r="I45" s="1">
        <f t="shared" si="13"/>
        <v>1299.6180000000002</v>
      </c>
      <c r="J45" s="7">
        <f t="shared" si="14"/>
        <v>1.5155753376777477E-2</v>
      </c>
    </row>
    <row r="46" spans="1:10" x14ac:dyDescent="0.3">
      <c r="A46" s="1">
        <v>120</v>
      </c>
      <c r="B46" s="1">
        <v>70</v>
      </c>
      <c r="C46" s="1">
        <v>11.73</v>
      </c>
      <c r="D46" s="1">
        <v>1.26</v>
      </c>
      <c r="F46" s="1">
        <f t="shared" si="10"/>
        <v>3.3243358467545641E-4</v>
      </c>
      <c r="G46" s="1">
        <f t="shared" si="11"/>
        <v>78.78675956808317</v>
      </c>
      <c r="H46" s="1">
        <f t="shared" si="12"/>
        <v>14.7798</v>
      </c>
      <c r="I46" s="1">
        <f t="shared" si="13"/>
        <v>1773.576</v>
      </c>
      <c r="J46" s="7">
        <f t="shared" si="14"/>
        <v>4.4422544942017243E-2</v>
      </c>
    </row>
    <row r="47" spans="1:10" x14ac:dyDescent="0.3">
      <c r="A47" s="1">
        <v>150</v>
      </c>
      <c r="B47" s="1">
        <v>72</v>
      </c>
      <c r="C47" s="1">
        <v>11.72</v>
      </c>
      <c r="D47" s="1">
        <v>1.3</v>
      </c>
      <c r="F47" s="1">
        <f t="shared" si="10"/>
        <v>8.3108396168864103E-5</v>
      </c>
      <c r="G47" s="1">
        <f t="shared" si="11"/>
        <v>19.696689892020792</v>
      </c>
      <c r="H47" s="1">
        <f t="shared" si="12"/>
        <v>15.236000000000001</v>
      </c>
      <c r="I47" s="1">
        <f t="shared" si="13"/>
        <v>2285.4</v>
      </c>
      <c r="J47" s="7">
        <f t="shared" si="14"/>
        <v>8.6184868697036805E-3</v>
      </c>
    </row>
    <row r="48" spans="1:10" x14ac:dyDescent="0.3">
      <c r="A48" s="1">
        <v>180</v>
      </c>
      <c r="B48" s="1">
        <v>79</v>
      </c>
      <c r="C48" s="1">
        <v>11.72</v>
      </c>
      <c r="D48" s="1">
        <v>1.33</v>
      </c>
      <c r="F48" s="1">
        <f t="shared" si="10"/>
        <v>2.9087938659102435E-4</v>
      </c>
      <c r="G48" s="1">
        <f t="shared" si="11"/>
        <v>68.93841462207277</v>
      </c>
      <c r="H48" s="1">
        <f t="shared" si="12"/>
        <v>15.587600000000002</v>
      </c>
      <c r="I48" s="1">
        <f t="shared" si="13"/>
        <v>2805.7680000000005</v>
      </c>
      <c r="J48" s="7">
        <f t="shared" si="14"/>
        <v>2.4570247654856981E-2</v>
      </c>
    </row>
    <row r="49" spans="1:4" x14ac:dyDescent="0.3">
      <c r="A49" s="5"/>
      <c r="B49" s="5"/>
      <c r="C49" s="5"/>
      <c r="D49"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21"/>
  <sheetViews>
    <sheetView tabSelected="1" topLeftCell="B1" workbookViewId="0">
      <selection activeCell="N12" sqref="N12"/>
    </sheetView>
  </sheetViews>
  <sheetFormatPr defaultRowHeight="14.4" x14ac:dyDescent="0.3"/>
  <cols>
    <col min="7" max="7" width="25.21875" customWidth="1"/>
    <col min="14" max="14" width="11.6640625" customWidth="1"/>
  </cols>
  <sheetData>
    <row r="2" spans="3:14" x14ac:dyDescent="0.3">
      <c r="G2" t="s">
        <v>27</v>
      </c>
    </row>
    <row r="9" spans="3:14" x14ac:dyDescent="0.3">
      <c r="N9" t="s">
        <v>28</v>
      </c>
    </row>
    <row r="10" spans="3:14" x14ac:dyDescent="0.3">
      <c r="N10" t="s">
        <v>29</v>
      </c>
    </row>
    <row r="11" spans="3:14" x14ac:dyDescent="0.3">
      <c r="C11" t="s">
        <v>23</v>
      </c>
      <c r="N11" t="s">
        <v>30</v>
      </c>
    </row>
    <row r="21" spans="7:7" x14ac:dyDescent="0.3">
      <c r="G21" t="s">
        <v>12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B4" workbookViewId="0">
      <selection activeCell="C11" sqref="C11"/>
    </sheetView>
  </sheetViews>
  <sheetFormatPr defaultRowHeight="14.4" x14ac:dyDescent="0.3"/>
  <cols>
    <col min="1" max="1" width="27.5546875" customWidth="1"/>
    <col min="2" max="2" width="13.5546875" customWidth="1"/>
    <col min="3" max="3" width="15.21875" customWidth="1"/>
    <col min="4" max="4" width="10.77734375" customWidth="1"/>
    <col min="6" max="6" width="16.5546875" customWidth="1"/>
    <col min="7" max="7" width="17.33203125" customWidth="1"/>
    <col min="8" max="8" width="11.88671875" customWidth="1"/>
    <col min="9" max="9" width="17" customWidth="1"/>
    <col min="10" max="10" width="11" customWidth="1"/>
  </cols>
  <sheetData>
    <row r="1" spans="1:10" x14ac:dyDescent="0.3">
      <c r="A1" s="3" t="s">
        <v>2</v>
      </c>
    </row>
    <row r="2" spans="1:10" x14ac:dyDescent="0.3">
      <c r="A2" s="1" t="s">
        <v>3</v>
      </c>
      <c r="B2" s="1">
        <v>296.35000000000002</v>
      </c>
    </row>
    <row r="3" spans="1:10" x14ac:dyDescent="0.3">
      <c r="A3" s="1" t="s">
        <v>4</v>
      </c>
      <c r="B3" s="1">
        <v>1.0115392999999999</v>
      </c>
    </row>
    <row r="4" spans="1:10" x14ac:dyDescent="0.3">
      <c r="A4" s="1" t="s">
        <v>31</v>
      </c>
      <c r="B4" s="1">
        <v>8.2100000000000006E-2</v>
      </c>
    </row>
    <row r="5" spans="1:10" x14ac:dyDescent="0.3">
      <c r="A5" s="1" t="s">
        <v>32</v>
      </c>
      <c r="B5" s="1">
        <v>237</v>
      </c>
    </row>
    <row r="7" spans="1:10" x14ac:dyDescent="0.3">
      <c r="A7" s="3" t="s">
        <v>7</v>
      </c>
    </row>
    <row r="8" spans="1:10" x14ac:dyDescent="0.3">
      <c r="A8" s="1" t="s">
        <v>8</v>
      </c>
      <c r="B8" s="7">
        <f>(J16+J17+J18)/3</f>
        <v>0.10649800877460451</v>
      </c>
    </row>
    <row r="9" spans="1:10" x14ac:dyDescent="0.3">
      <c r="A9" s="1" t="s">
        <v>9</v>
      </c>
      <c r="B9" s="7">
        <f>(J24+J25+J26)/3</f>
        <v>0.44859962108857609</v>
      </c>
    </row>
    <row r="10" spans="1:10" x14ac:dyDescent="0.3">
      <c r="A10" s="1" t="s">
        <v>10</v>
      </c>
      <c r="B10" s="7">
        <f>(J31+J32+J33)/3</f>
        <v>0.19663911041133172</v>
      </c>
    </row>
    <row r="11" spans="1:10" x14ac:dyDescent="0.3">
      <c r="A11" s="1" t="s">
        <v>11</v>
      </c>
      <c r="B11" s="7">
        <f>(B8+B9+B10)/3</f>
        <v>0.25057891342483746</v>
      </c>
    </row>
    <row r="14" spans="1:10" x14ac:dyDescent="0.3">
      <c r="A14" s="3" t="s">
        <v>8</v>
      </c>
      <c r="F14" s="3" t="s">
        <v>16</v>
      </c>
    </row>
    <row r="15" spans="1:10" x14ac:dyDescent="0.3">
      <c r="A15" s="1" t="s">
        <v>12</v>
      </c>
      <c r="B15" s="1" t="s">
        <v>33</v>
      </c>
      <c r="C15" s="1" t="s">
        <v>14</v>
      </c>
      <c r="D15" s="1" t="s">
        <v>15</v>
      </c>
      <c r="F15" s="1" t="s">
        <v>35</v>
      </c>
      <c r="G15" s="1" t="s">
        <v>20</v>
      </c>
      <c r="H15" s="1" t="s">
        <v>21</v>
      </c>
      <c r="I15" s="1" t="s">
        <v>22</v>
      </c>
      <c r="J15" s="1" t="s">
        <v>23</v>
      </c>
    </row>
    <row r="16" spans="1:10" x14ac:dyDescent="0.3">
      <c r="A16" s="1">
        <v>0</v>
      </c>
      <c r="B16" s="1">
        <v>7.0000000000000007E-2</v>
      </c>
      <c r="C16" s="1" t="s">
        <v>34</v>
      </c>
      <c r="D16" s="1" t="s">
        <v>18</v>
      </c>
      <c r="F16" s="1">
        <f>(B3*(B16-B17))/($B$4*$B$2)</f>
        <v>2.0787615542490489E-4</v>
      </c>
      <c r="G16" s="1">
        <f>(F16*$B$5)*1000</f>
        <v>49.266648835702462</v>
      </c>
      <c r="H16" s="1">
        <f>D17*C17</f>
        <v>0.20658000000000001</v>
      </c>
      <c r="I16" s="1">
        <f>H16*(A17-A16)</f>
        <v>6.1974</v>
      </c>
      <c r="J16" s="7">
        <f>I16/G16</f>
        <v>0.12579300899209689</v>
      </c>
    </row>
    <row r="17" spans="1:10" x14ac:dyDescent="0.3">
      <c r="A17" s="1">
        <v>30</v>
      </c>
      <c r="B17" s="1">
        <v>6.5000000000000002E-2</v>
      </c>
      <c r="C17" s="1">
        <v>0.626</v>
      </c>
      <c r="D17" s="1">
        <v>0.33</v>
      </c>
      <c r="F17" s="1">
        <f>($B$3*(B17-B18))/($B$4*$B$2)</f>
        <v>8.3150462169961957E-5</v>
      </c>
      <c r="G17" s="1">
        <f t="shared" ref="G17:G18" si="0">(F17*$B$5)*1000</f>
        <v>19.706659534280984</v>
      </c>
      <c r="H17" s="1">
        <f t="shared" ref="H17:H18" si="1">D18*C18</f>
        <v>0.109</v>
      </c>
      <c r="I17" s="1">
        <f t="shared" ref="I17:I18" si="2">H17*(A18-A17)</f>
        <v>3.27</v>
      </c>
      <c r="J17" s="7">
        <f t="shared" ref="J17:J18" si="3">I17/G17</f>
        <v>0.16593375423732407</v>
      </c>
    </row>
    <row r="18" spans="1:10" x14ac:dyDescent="0.3">
      <c r="A18" s="1">
        <v>60</v>
      </c>
      <c r="B18" s="1">
        <v>6.3E-2</v>
      </c>
      <c r="C18" s="1">
        <v>0.436</v>
      </c>
      <c r="D18" s="1">
        <v>0.25</v>
      </c>
      <c r="F18" s="1">
        <f>($B$3*(B18-B19))/($B$4*$B$2)</f>
        <v>4.1575231084980979E-5</v>
      </c>
      <c r="G18" s="1">
        <f t="shared" si="0"/>
        <v>9.853329767140492</v>
      </c>
      <c r="H18" s="1">
        <f t="shared" si="1"/>
        <v>9.1200000000000014E-3</v>
      </c>
      <c r="I18" s="1">
        <f t="shared" si="2"/>
        <v>0.27360000000000007</v>
      </c>
      <c r="J18" s="7">
        <f t="shared" si="3"/>
        <v>2.7767263094392584E-2</v>
      </c>
    </row>
    <row r="19" spans="1:10" x14ac:dyDescent="0.3">
      <c r="A19" s="1">
        <v>90</v>
      </c>
      <c r="B19" s="1">
        <v>6.2E-2</v>
      </c>
      <c r="C19" s="1">
        <v>0.114</v>
      </c>
      <c r="D19" s="1">
        <v>0.08</v>
      </c>
    </row>
    <row r="21" spans="1:10" x14ac:dyDescent="0.3">
      <c r="A21" s="3" t="s">
        <v>9</v>
      </c>
    </row>
    <row r="22" spans="1:10" x14ac:dyDescent="0.3">
      <c r="A22" s="1" t="s">
        <v>12</v>
      </c>
      <c r="B22" s="1" t="s">
        <v>33</v>
      </c>
      <c r="C22" s="1" t="s">
        <v>14</v>
      </c>
      <c r="D22" s="1" t="s">
        <v>15</v>
      </c>
      <c r="F22" s="3" t="s">
        <v>24</v>
      </c>
    </row>
    <row r="23" spans="1:10" x14ac:dyDescent="0.3">
      <c r="A23" s="1">
        <v>0</v>
      </c>
      <c r="B23" s="1">
        <v>0.06</v>
      </c>
      <c r="C23" s="1" t="s">
        <v>18</v>
      </c>
      <c r="D23" s="1" t="s">
        <v>18</v>
      </c>
      <c r="F23" s="1" t="s">
        <v>36</v>
      </c>
      <c r="G23" s="1" t="s">
        <v>20</v>
      </c>
      <c r="H23" s="1" t="s">
        <v>21</v>
      </c>
      <c r="I23" s="1" t="s">
        <v>22</v>
      </c>
      <c r="J23" s="1" t="s">
        <v>23</v>
      </c>
    </row>
    <row r="24" spans="1:10" x14ac:dyDescent="0.3">
      <c r="A24" s="1">
        <v>30</v>
      </c>
      <c r="B24" s="1">
        <v>5.8999999999999997E-2</v>
      </c>
      <c r="C24" s="1">
        <v>0.622</v>
      </c>
      <c r="D24" s="1">
        <v>0.34</v>
      </c>
      <c r="F24" s="1">
        <f>($B$3*(B23-B24))/($B$4*$B$2)</f>
        <v>4.1575231084980979E-5</v>
      </c>
      <c r="G24" s="1">
        <f>(F24*$B$5)*1000</f>
        <v>9.853329767140492</v>
      </c>
      <c r="H24" s="1">
        <f>D24*C24</f>
        <v>0.21148</v>
      </c>
      <c r="I24" s="1">
        <f>H24*(A24-A23)</f>
        <v>6.3444000000000003</v>
      </c>
      <c r="J24" s="7">
        <f>I24/G24</f>
        <v>0.64388385956163841</v>
      </c>
    </row>
    <row r="25" spans="1:10" x14ac:dyDescent="0.3">
      <c r="A25" s="1">
        <v>60</v>
      </c>
      <c r="B25" s="1">
        <v>5.8000000000000003E-2</v>
      </c>
      <c r="C25" s="1">
        <v>0.58599999999999997</v>
      </c>
      <c r="D25" s="1">
        <v>0.3</v>
      </c>
      <c r="F25" s="1">
        <f t="shared" ref="F25:F26" si="4">($B$3*(B24-B25))/($B$4*$B$2)</f>
        <v>4.1575231084980681E-5</v>
      </c>
      <c r="G25" s="1">
        <f t="shared" ref="G25:G26" si="5">(F25*$B$5)*1000</f>
        <v>9.853329767140421</v>
      </c>
      <c r="H25" s="1">
        <f t="shared" ref="H25:H26" si="6">D25*C25</f>
        <v>0.17579999999999998</v>
      </c>
      <c r="I25" s="1">
        <f t="shared" ref="I25:I26" si="7">H25*(A25-A24)</f>
        <v>5.2739999999999991</v>
      </c>
      <c r="J25" s="7">
        <f t="shared" ref="J25:J26" si="8">I25/G25</f>
        <v>0.53525053201691331</v>
      </c>
    </row>
    <row r="26" spans="1:10" x14ac:dyDescent="0.3">
      <c r="A26" s="1">
        <v>90</v>
      </c>
      <c r="B26" s="1">
        <v>5.7000000000000002E-2</v>
      </c>
      <c r="C26" s="1">
        <v>0.161</v>
      </c>
      <c r="D26" s="1">
        <v>0.34</v>
      </c>
      <c r="F26" s="1">
        <f t="shared" si="4"/>
        <v>4.1575231084980979E-5</v>
      </c>
      <c r="G26" s="1">
        <f t="shared" si="5"/>
        <v>9.853329767140492</v>
      </c>
      <c r="H26" s="1">
        <f t="shared" si="6"/>
        <v>5.4740000000000004E-2</v>
      </c>
      <c r="I26" s="1">
        <f t="shared" si="7"/>
        <v>1.6422000000000001</v>
      </c>
      <c r="J26" s="7">
        <f t="shared" si="8"/>
        <v>0.16666447168717652</v>
      </c>
    </row>
    <row r="28" spans="1:10" x14ac:dyDescent="0.3">
      <c r="A28" s="3" t="s">
        <v>10</v>
      </c>
    </row>
    <row r="29" spans="1:10" x14ac:dyDescent="0.3">
      <c r="A29" s="1" t="s">
        <v>12</v>
      </c>
      <c r="B29" s="1" t="s">
        <v>33</v>
      </c>
      <c r="C29" s="1" t="s">
        <v>14</v>
      </c>
      <c r="D29" s="1" t="s">
        <v>15</v>
      </c>
      <c r="F29" s="3" t="s">
        <v>26</v>
      </c>
    </row>
    <row r="30" spans="1:10" x14ac:dyDescent="0.3">
      <c r="A30" s="1">
        <v>0</v>
      </c>
      <c r="B30" s="1">
        <v>5.6000000000000001E-2</v>
      </c>
      <c r="C30" s="1" t="s">
        <v>18</v>
      </c>
      <c r="D30" s="1" t="s">
        <v>18</v>
      </c>
      <c r="F30" s="1" t="s">
        <v>36</v>
      </c>
      <c r="G30" s="1" t="s">
        <v>20</v>
      </c>
      <c r="H30" s="1" t="s">
        <v>21</v>
      </c>
      <c r="I30" s="1" t="s">
        <v>22</v>
      </c>
      <c r="J30" s="1" t="s">
        <v>37</v>
      </c>
    </row>
    <row r="31" spans="1:10" x14ac:dyDescent="0.3">
      <c r="A31" s="1">
        <v>30</v>
      </c>
      <c r="B31" s="1">
        <v>0.05</v>
      </c>
      <c r="C31" s="1">
        <v>0.63300000000000001</v>
      </c>
      <c r="D31" s="1">
        <v>0.35</v>
      </c>
      <c r="F31" s="1">
        <f>($B$3*(B30-B31))/($B$4*B2)</f>
        <v>2.4945138650988555E-4</v>
      </c>
      <c r="G31" s="1">
        <f>F31*$B$5*1000</f>
        <v>59.119978602842878</v>
      </c>
      <c r="H31" s="1">
        <f>D31*C31</f>
        <v>0.22155</v>
      </c>
      <c r="I31" s="1">
        <f>H31*(A31-A30)</f>
        <v>6.6464999999999996</v>
      </c>
      <c r="J31" s="7">
        <f>I31/G31</f>
        <v>0.1124239243158385</v>
      </c>
    </row>
    <row r="32" spans="1:10" x14ac:dyDescent="0.3">
      <c r="A32" s="1">
        <v>60</v>
      </c>
      <c r="B32" s="1">
        <v>4.9000000000000002E-2</v>
      </c>
      <c r="C32" s="1">
        <v>0.50900000000000001</v>
      </c>
      <c r="D32" s="1">
        <v>0.3</v>
      </c>
      <c r="F32" s="1">
        <f>($B$3*(B31-B32))/($B$4*$B$2)</f>
        <v>4.1575231084980979E-5</v>
      </c>
      <c r="G32" s="1">
        <f t="shared" ref="G32:G33" si="9">F32*$B$5*1000</f>
        <v>9.853329767140492</v>
      </c>
      <c r="H32" s="1">
        <f t="shared" ref="H32:H33" si="10">D32*C32</f>
        <v>0.1527</v>
      </c>
      <c r="I32" s="1">
        <f t="shared" ref="I32:I33" si="11">H32*(A32-A31)</f>
        <v>4.5810000000000004</v>
      </c>
      <c r="J32" s="7">
        <f t="shared" ref="J32:J33" si="12">I32/G32</f>
        <v>0.4649189774686126</v>
      </c>
    </row>
    <row r="33" spans="1:10" x14ac:dyDescent="0.3">
      <c r="A33" s="1">
        <v>90</v>
      </c>
      <c r="B33" s="1">
        <v>4.8000000000000001E-2</v>
      </c>
      <c r="C33" s="1">
        <v>5.8999999999999997E-2</v>
      </c>
      <c r="D33" s="1">
        <v>7.0000000000000007E-2</v>
      </c>
      <c r="F33" s="1">
        <f>($B$3*(B32-B33))/($B$4*$B$2)</f>
        <v>4.1575231084980979E-5</v>
      </c>
      <c r="G33" s="1">
        <f t="shared" si="9"/>
        <v>9.853329767140492</v>
      </c>
      <c r="H33" s="1">
        <f t="shared" si="10"/>
        <v>4.13E-3</v>
      </c>
      <c r="I33" s="1">
        <f t="shared" si="11"/>
        <v>0.1239</v>
      </c>
      <c r="J33" s="7">
        <f t="shared" si="12"/>
        <v>1.2574429449544008E-2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N20"/>
  <sheetViews>
    <sheetView topLeftCell="B1" workbookViewId="0">
      <selection activeCell="N13" sqref="N13"/>
    </sheetView>
  </sheetViews>
  <sheetFormatPr defaultRowHeight="14.4" x14ac:dyDescent="0.3"/>
  <cols>
    <col min="8" max="8" width="17.6640625" customWidth="1"/>
  </cols>
  <sheetData>
    <row r="4" spans="4:14" x14ac:dyDescent="0.3">
      <c r="H4" t="s">
        <v>38</v>
      </c>
    </row>
    <row r="10" spans="4:14" x14ac:dyDescent="0.3">
      <c r="N10" t="s">
        <v>39</v>
      </c>
    </row>
    <row r="11" spans="4:14" x14ac:dyDescent="0.3">
      <c r="N11" t="s">
        <v>40</v>
      </c>
    </row>
    <row r="12" spans="4:14" x14ac:dyDescent="0.3">
      <c r="D12" t="s">
        <v>23</v>
      </c>
      <c r="N12" t="s">
        <v>41</v>
      </c>
    </row>
    <row r="20" spans="8:8" x14ac:dyDescent="0.3">
      <c r="H20" t="s">
        <v>12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B15" sqref="B15"/>
    </sheetView>
  </sheetViews>
  <sheetFormatPr defaultRowHeight="14.4" x14ac:dyDescent="0.3"/>
  <cols>
    <col min="1" max="1" width="68.21875" customWidth="1"/>
  </cols>
  <sheetData>
    <row r="1" spans="1:1" x14ac:dyDescent="0.3">
      <c r="A1" t="s">
        <v>42</v>
      </c>
    </row>
    <row r="3" spans="1:1" ht="72" customHeight="1" x14ac:dyDescent="0.3">
      <c r="A3" s="8" t="s">
        <v>43</v>
      </c>
    </row>
    <row r="4" spans="1:1" ht="66.45" customHeight="1" x14ac:dyDescent="0.3">
      <c r="A4" s="8" t="s">
        <v>48</v>
      </c>
    </row>
    <row r="6" spans="1:1" ht="88.5" customHeight="1" x14ac:dyDescent="0.3">
      <c r="A6" s="8" t="s">
        <v>44</v>
      </c>
    </row>
    <row r="7" spans="1:1" ht="61.05" customHeight="1" x14ac:dyDescent="0.3">
      <c r="A7" s="8" t="s">
        <v>49</v>
      </c>
    </row>
    <row r="9" spans="1:1" ht="49.05" customHeight="1" x14ac:dyDescent="0.3">
      <c r="A9" s="8" t="s">
        <v>45</v>
      </c>
    </row>
    <row r="10" spans="1:1" ht="56.55" customHeight="1" x14ac:dyDescent="0.3">
      <c r="A10" s="8" t="s">
        <v>50</v>
      </c>
    </row>
    <row r="12" spans="1:1" ht="132" customHeight="1" x14ac:dyDescent="0.3">
      <c r="A12" s="8" t="s">
        <v>46</v>
      </c>
    </row>
    <row r="13" spans="1:1" ht="52.5" customHeight="1" x14ac:dyDescent="0.3">
      <c r="A13" s="8" t="s">
        <v>51</v>
      </c>
    </row>
    <row r="15" spans="1:1" ht="72" x14ac:dyDescent="0.3">
      <c r="A15" s="8" t="s">
        <v>47</v>
      </c>
    </row>
    <row r="16" spans="1:1" ht="44.55" customHeight="1" x14ac:dyDescent="0.3">
      <c r="A16" s="8"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Electrolyzer Data Analysis</vt:lpstr>
      <vt:lpstr>Electrolyzer Data Plot</vt:lpstr>
      <vt:lpstr>Fuel Cell Data Analysis</vt:lpstr>
      <vt:lpstr>Fuel Cell Data Plot</vt:lpstr>
      <vt:lpstr>Analysis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cenobio herrera</dc:creator>
  <cp:lastModifiedBy>cenobio herrera</cp:lastModifiedBy>
  <dcterms:created xsi:type="dcterms:W3CDTF">2014-04-25T07:12:15Z</dcterms:created>
  <dcterms:modified xsi:type="dcterms:W3CDTF">2014-12-13T05:24:23Z</dcterms:modified>
</cp:coreProperties>
</file>