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7.xml" ContentType="application/vnd.openxmlformats-officedocument.spreadsheetml.table+xml"/>
  <Override PartName="/xl/tables/table3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21" windowWidth="10230" windowHeight="8670" activeTab="0"/>
  </bookViews>
  <sheets>
    <sheet name="Comparison Results" sheetId="1" r:id="rId1"/>
    <sheet name="CO2" sheetId="2" r:id="rId2"/>
    <sheet name="Energy Use" sheetId="3" r:id="rId3"/>
    <sheet name="Transportation" sheetId="4" r:id="rId4"/>
    <sheet name="Grid Mixes and Energy Use" sheetId="5" r:id="rId5"/>
    <sheet name="Composition" sheetId="6" r:id="rId6"/>
  </sheets>
  <definedNames/>
  <calcPr fullCalcOnLoad="1"/>
</workbook>
</file>

<file path=xl/sharedStrings.xml><?xml version="1.0" encoding="utf-8"?>
<sst xmlns="http://schemas.openxmlformats.org/spreadsheetml/2006/main" count="158" uniqueCount="104">
  <si>
    <t>Marmoleum vs Pergo</t>
  </si>
  <si>
    <t>Marmoleum</t>
  </si>
  <si>
    <t>Pergo</t>
  </si>
  <si>
    <t>CO2 from:</t>
  </si>
  <si>
    <t>Manufacturing</t>
  </si>
  <si>
    <t>Transportation</t>
  </si>
  <si>
    <t>Total</t>
  </si>
  <si>
    <t>Pergo Composition</t>
  </si>
  <si>
    <t>materials</t>
  </si>
  <si>
    <t>percent</t>
  </si>
  <si>
    <t>High Density Fiberboard</t>
  </si>
  <si>
    <t>corundum</t>
  </si>
  <si>
    <t>backing paper</t>
  </si>
  <si>
    <t>Surface layer resin</t>
  </si>
  <si>
    <t>Surface layer Paper</t>
  </si>
  <si>
    <t>backing resin</t>
  </si>
  <si>
    <t>6mm</t>
  </si>
  <si>
    <t>12mm</t>
  </si>
  <si>
    <t>Marmoleum Composition</t>
  </si>
  <si>
    <t>Linseed oil</t>
  </si>
  <si>
    <t>tall oil</t>
  </si>
  <si>
    <t>pine rosin</t>
  </si>
  <si>
    <t>limestone</t>
  </si>
  <si>
    <t>wood flour</t>
  </si>
  <si>
    <t>pigment</t>
  </si>
  <si>
    <t>jute</t>
  </si>
  <si>
    <t>acrylic lacquer</t>
  </si>
  <si>
    <t>http://www.eplf.com/downloads/eplf.2009311.eng.pdf</t>
  </si>
  <si>
    <r>
      <t>mts.sustainable</t>
    </r>
    <r>
      <rPr>
        <b/>
        <sz val="12"/>
        <color indexed="50"/>
        <rFont val="Arial"/>
        <family val="2"/>
      </rPr>
      <t>products</t>
    </r>
    <r>
      <rPr>
        <sz val="12"/>
        <color indexed="50"/>
        <rFont val="Arial"/>
        <family val="2"/>
      </rPr>
      <t>.com</t>
    </r>
  </si>
  <si>
    <t>North Carolina</t>
  </si>
  <si>
    <t>Pennsylvania</t>
  </si>
  <si>
    <t>Nuclear</t>
  </si>
  <si>
    <t>Oil</t>
  </si>
  <si>
    <t>Natural Gas</t>
  </si>
  <si>
    <t>Coal</t>
  </si>
  <si>
    <t>Non-hydro renewables</t>
  </si>
  <si>
    <t>Hydro</t>
  </si>
  <si>
    <t>TOTAL</t>
  </si>
  <si>
    <t>Grid Mix</t>
  </si>
  <si>
    <t>Carbon Dioxide</t>
  </si>
  <si>
    <t>Emission Rates</t>
  </si>
  <si>
    <t>lbs/MWh</t>
  </si>
  <si>
    <t>Manufaturer to Distributor</t>
  </si>
  <si>
    <t>Distributor to Retail</t>
  </si>
  <si>
    <t>Assumptions</t>
  </si>
  <si>
    <t>http://oaspub.epa.gov/powpro/ept_pack.charts</t>
  </si>
  <si>
    <t>sq ft</t>
  </si>
  <si>
    <t>sq meter</t>
  </si>
  <si>
    <t>marmoleum</t>
  </si>
  <si>
    <t>pergo 6mm</t>
  </si>
  <si>
    <t>pergo 12mm</t>
  </si>
  <si>
    <t>MJ</t>
  </si>
  <si>
    <t>assumption</t>
  </si>
  <si>
    <t>marmoleum grid mix</t>
  </si>
  <si>
    <t>marmoleum natural gas</t>
  </si>
  <si>
    <t>Energy from production</t>
  </si>
  <si>
    <t>manufacturer to Distributor</t>
  </si>
  <si>
    <t>Garner, North Carolina to Sacramento, California</t>
  </si>
  <si>
    <t>Sacramento, California to Arcata, California</t>
  </si>
  <si>
    <t>San Francisco, California to Eureka, California</t>
  </si>
  <si>
    <t>Hazleton, Pennsylvania to San Francisco, California</t>
  </si>
  <si>
    <t xml:space="preserve">Client: </t>
  </si>
  <si>
    <t>Sean Armstrong of Danco Builders</t>
  </si>
  <si>
    <t>Problem:</t>
  </si>
  <si>
    <t>Which of these brands has the least impact on the environment</t>
  </si>
  <si>
    <t>Comparison Results:</t>
  </si>
  <si>
    <t>CO2 Emmision:</t>
  </si>
  <si>
    <t>in terms of CO2, energy consumption, and renewability?</t>
  </si>
  <si>
    <t>Energy Use:</t>
  </si>
  <si>
    <t>Trucker Route</t>
  </si>
  <si>
    <t>miles</t>
  </si>
  <si>
    <t>lb/kWh</t>
  </si>
  <si>
    <t>CO2</t>
  </si>
  <si>
    <t>Pergo 6mm</t>
  </si>
  <si>
    <t>Pergo 12mm</t>
  </si>
  <si>
    <t>lb per sq ft</t>
  </si>
  <si>
    <t>co2 NC</t>
  </si>
  <si>
    <t>CO2 PA</t>
  </si>
  <si>
    <t>lb/kwh</t>
  </si>
  <si>
    <t>Conversions</t>
  </si>
  <si>
    <t>MWh/kWh</t>
  </si>
  <si>
    <t>lbs/kWh</t>
  </si>
  <si>
    <t>Column1</t>
  </si>
  <si>
    <t>Column2</t>
  </si>
  <si>
    <t>Column3</t>
  </si>
  <si>
    <t>lb/sq ft</t>
  </si>
  <si>
    <t>Marmoleum from Grid Mix</t>
  </si>
  <si>
    <t>Marmoleum from Natural Gas</t>
  </si>
  <si>
    <t>mts.sustainableproducts.com</t>
  </si>
  <si>
    <t>CO2 lb/gal</t>
  </si>
  <si>
    <t>http://www.evolutionsage.com/index.php?id=69</t>
  </si>
  <si>
    <t>CO2 per Total miles</t>
  </si>
  <si>
    <t>miles/gal</t>
  </si>
  <si>
    <t>average known gas milage for combination trucks</t>
  </si>
  <si>
    <t>lb of CO2</t>
  </si>
  <si>
    <t>Energy from:</t>
  </si>
  <si>
    <t>MJ per sq ft</t>
  </si>
  <si>
    <t>MJ/gal</t>
  </si>
  <si>
    <t>Mj</t>
  </si>
  <si>
    <t>lb</t>
  </si>
  <si>
    <t>Mj per sq ft</t>
  </si>
  <si>
    <t>Total Square Feet Needed:</t>
  </si>
  <si>
    <t>CO2 for Total Floor</t>
  </si>
  <si>
    <t>Energy for Total Floor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</si>
</sst>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50"/>
      <name val="Arial"/>
      <family val="2"/>
    </font>
    <font>
      <b/>
      <sz val="12"/>
      <color indexed="50"/>
      <name val="Arial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sz val="11"/>
      <color indexed="55"/>
      <name val="Calibri"/>
      <family val="2"/>
    </font>
    <font>
      <sz val="11"/>
      <color indexed="23"/>
      <name val="Calibri"/>
      <family val="2"/>
    </font>
    <font>
      <sz val="2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568E1A"/>
      <name val="Arial"/>
      <family val="2"/>
    </font>
    <font>
      <sz val="11"/>
      <color theme="1"/>
      <name val="Times New Roman"/>
      <family val="1"/>
    </font>
    <font>
      <sz val="16"/>
      <color theme="1"/>
      <name val="Calibri"/>
      <family val="2"/>
    </font>
    <font>
      <sz val="11"/>
      <color theme="0" tint="-0.3499799966812134"/>
      <name val="Calibri"/>
      <family val="2"/>
    </font>
    <font>
      <sz val="11"/>
      <color theme="0" tint="-0.4999699890613556"/>
      <name val="Calibri"/>
      <family val="2"/>
    </font>
    <font>
      <sz val="2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6" tint="-0.24993999302387238"/>
        <bgColor indexed="64"/>
      </patternFill>
    </fill>
    <fill>
      <patternFill patternType="solid">
        <fgColor theme="3" tint="0.3999499976634979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7" tint="0.599960029125213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1" fillId="0" borderId="0" xfId="0" applyFont="1" applyAlignment="1">
      <alignment horizontal="left" inden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0" fillId="0" borderId="11" xfId="0" applyBorder="1" applyAlignment="1">
      <alignment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16" borderId="15" xfId="0" applyFont="1" applyFill="1" applyBorder="1" applyAlignment="1">
      <alignment/>
    </xf>
    <xf numFmtId="0" fontId="43" fillId="16" borderId="10" xfId="0" applyFont="1" applyFill="1" applyBorder="1" applyAlignment="1">
      <alignment horizontal="center"/>
    </xf>
    <xf numFmtId="164" fontId="43" fillId="16" borderId="16" xfId="0" applyNumberFormat="1" applyFont="1" applyFill="1" applyBorder="1" applyAlignment="1">
      <alignment horizontal="center"/>
    </xf>
    <xf numFmtId="0" fontId="43" fillId="16" borderId="17" xfId="0" applyFont="1" applyFill="1" applyBorder="1" applyAlignment="1">
      <alignment/>
    </xf>
    <xf numFmtId="0" fontId="43" fillId="16" borderId="11" xfId="0" applyFont="1" applyFill="1" applyBorder="1" applyAlignment="1">
      <alignment horizontal="center"/>
    </xf>
    <xf numFmtId="164" fontId="43" fillId="16" borderId="18" xfId="0" applyNumberFormat="1" applyFont="1" applyFill="1" applyBorder="1" applyAlignment="1">
      <alignment horizontal="center"/>
    </xf>
    <xf numFmtId="0" fontId="43" fillId="5" borderId="15" xfId="0" applyFont="1" applyFill="1" applyBorder="1" applyAlignment="1">
      <alignment/>
    </xf>
    <xf numFmtId="0" fontId="43" fillId="5" borderId="10" xfId="0" applyFont="1" applyFill="1" applyBorder="1" applyAlignment="1">
      <alignment horizontal="center"/>
    </xf>
    <xf numFmtId="0" fontId="43" fillId="14" borderId="15" xfId="0" applyFont="1" applyFill="1" applyBorder="1" applyAlignment="1">
      <alignment/>
    </xf>
    <xf numFmtId="0" fontId="43" fillId="14" borderId="10" xfId="0" applyFont="1" applyFill="1" applyBorder="1" applyAlignment="1">
      <alignment horizontal="center"/>
    </xf>
    <xf numFmtId="0" fontId="43" fillId="14" borderId="16" xfId="0" applyFont="1" applyFill="1" applyBorder="1" applyAlignment="1">
      <alignment horizontal="center"/>
    </xf>
    <xf numFmtId="0" fontId="43" fillId="8" borderId="15" xfId="0" applyFont="1" applyFill="1" applyBorder="1" applyAlignment="1">
      <alignment/>
    </xf>
    <xf numFmtId="0" fontId="43" fillId="33" borderId="15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3" fillId="33" borderId="16" xfId="0" applyFont="1" applyFill="1" applyBorder="1" applyAlignment="1">
      <alignment/>
    </xf>
    <xf numFmtId="0" fontId="43" fillId="5" borderId="17" xfId="0" applyFont="1" applyFill="1" applyBorder="1" applyAlignment="1">
      <alignment/>
    </xf>
    <xf numFmtId="0" fontId="43" fillId="16" borderId="11" xfId="0" applyFont="1" applyFill="1" applyBorder="1" applyAlignment="1">
      <alignment/>
    </xf>
    <xf numFmtId="0" fontId="43" fillId="16" borderId="18" xfId="0" applyFont="1" applyFill="1" applyBorder="1" applyAlignment="1">
      <alignment/>
    </xf>
    <xf numFmtId="0" fontId="43" fillId="8" borderId="10" xfId="0" applyFont="1" applyFill="1" applyBorder="1" applyAlignment="1">
      <alignment horizontal="center"/>
    </xf>
    <xf numFmtId="0" fontId="43" fillId="8" borderId="11" xfId="0" applyFont="1" applyFill="1" applyBorder="1" applyAlignment="1">
      <alignment horizontal="center"/>
    </xf>
    <xf numFmtId="0" fontId="43" fillId="33" borderId="0" xfId="0" applyFont="1" applyFill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43" fillId="34" borderId="12" xfId="0" applyFont="1" applyFill="1" applyBorder="1" applyAlignment="1">
      <alignment horizontal="center"/>
    </xf>
    <xf numFmtId="0" fontId="43" fillId="16" borderId="0" xfId="0" applyFont="1" applyFill="1" applyAlignment="1">
      <alignment horizontal="center"/>
    </xf>
    <xf numFmtId="0" fontId="43" fillId="35" borderId="12" xfId="0" applyFont="1" applyFill="1" applyBorder="1" applyAlignment="1">
      <alignment horizontal="center"/>
    </xf>
    <xf numFmtId="0" fontId="43" fillId="14" borderId="11" xfId="0" applyFont="1" applyFill="1" applyBorder="1" applyAlignment="1">
      <alignment horizontal="center"/>
    </xf>
    <xf numFmtId="0" fontId="43" fillId="16" borderId="16" xfId="0" applyFont="1" applyFill="1" applyBorder="1" applyAlignment="1">
      <alignment horizontal="center"/>
    </xf>
    <xf numFmtId="0" fontId="43" fillId="16" borderId="18" xfId="0" applyFont="1" applyFill="1" applyBorder="1" applyAlignment="1">
      <alignment horizontal="center"/>
    </xf>
    <xf numFmtId="0" fontId="43" fillId="35" borderId="13" xfId="0" applyFont="1" applyFill="1" applyBorder="1" applyAlignment="1">
      <alignment horizontal="center"/>
    </xf>
    <xf numFmtId="0" fontId="43" fillId="8" borderId="16" xfId="0" applyFont="1" applyFill="1" applyBorder="1" applyAlignment="1">
      <alignment horizontal="center"/>
    </xf>
    <xf numFmtId="0" fontId="43" fillId="8" borderId="17" xfId="0" applyFont="1" applyFill="1" applyBorder="1" applyAlignment="1">
      <alignment/>
    </xf>
    <xf numFmtId="0" fontId="43" fillId="5" borderId="19" xfId="0" applyFont="1" applyFill="1" applyBorder="1" applyAlignment="1">
      <alignment horizontal="center"/>
    </xf>
    <xf numFmtId="0" fontId="0" fillId="18" borderId="0" xfId="0" applyFill="1" applyAlignment="1">
      <alignment/>
    </xf>
    <xf numFmtId="0" fontId="0" fillId="16" borderId="0" xfId="0" applyFill="1" applyAlignment="1">
      <alignment/>
    </xf>
    <xf numFmtId="1" fontId="0" fillId="16" borderId="0" xfId="0" applyNumberFormat="1" applyFill="1" applyAlignment="1">
      <alignment/>
    </xf>
    <xf numFmtId="0" fontId="0" fillId="35" borderId="0" xfId="0" applyFill="1" applyAlignment="1">
      <alignment/>
    </xf>
    <xf numFmtId="0" fontId="29" fillId="0" borderId="0" xfId="46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29" fillId="0" borderId="0" xfId="46" applyAlignment="1">
      <alignment horizontal="left" indent="1"/>
    </xf>
    <xf numFmtId="0" fontId="42" fillId="36" borderId="0" xfId="0" applyFont="1" applyFill="1" applyAlignment="1">
      <alignment/>
    </xf>
    <xf numFmtId="0" fontId="42" fillId="37" borderId="0" xfId="0" applyFont="1" applyFill="1" applyAlignment="1">
      <alignment/>
    </xf>
    <xf numFmtId="0" fontId="42" fillId="38" borderId="0" xfId="0" applyFont="1" applyFill="1" applyAlignment="1">
      <alignment/>
    </xf>
    <xf numFmtId="0" fontId="42" fillId="39" borderId="0" xfId="0" applyFont="1" applyFill="1" applyAlignment="1">
      <alignment/>
    </xf>
    <xf numFmtId="0" fontId="42" fillId="0" borderId="20" xfId="0" applyFont="1" applyBorder="1" applyAlignment="1">
      <alignment/>
    </xf>
    <xf numFmtId="0" fontId="42" fillId="40" borderId="0" xfId="0" applyFont="1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6" borderId="0" xfId="0" applyFill="1" applyAlignment="1">
      <alignment/>
    </xf>
    <xf numFmtId="0" fontId="0" fillId="39" borderId="0" xfId="0" applyFill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6" name="Table6" displayName="Table6" ref="A1:C4" totalsRowShown="0">
  <tableColumns count="3">
    <tableColumn id="1" name="Pergo"/>
    <tableColumn id="2" name="Trucker Route"/>
    <tableColumn id="3" name="Column1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7" name="Table7" displayName="Table7" ref="A6:C9" totalsRowShown="0">
  <tableColumns count="3">
    <tableColumn id="1" name="marmoleum"/>
    <tableColumn id="2" name="Column1"/>
    <tableColumn id="3" name="Column2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id="1" name="Table1" displayName="Table1" ref="G1:I4" totalsRowShown="0">
  <tableColumns count="3">
    <tableColumn id="1" name="Emission Rates"/>
    <tableColumn id="2" name="Carbon Dioxide"/>
    <tableColumn id="3" name="Column1"/>
  </tableColumns>
  <tableStyleInfo name="TableStyleDark10" showFirstColumn="0" showLastColumn="0" showRowStripes="1" showColumnStripes="0"/>
</table>
</file>

<file path=xl/tables/table4.xml><?xml version="1.0" encoding="utf-8"?>
<table xmlns="http://schemas.openxmlformats.org/spreadsheetml/2006/main" id="2" name="Table2" displayName="Table2" ref="G6:I10" totalsRowShown="0">
  <tableColumns count="3">
    <tableColumn id="1" name="Energy from production"/>
    <tableColumn id="2" name="sq ft"/>
    <tableColumn id="3" name="sq meter"/>
  </tableColumns>
  <tableStyleInfo name="TableStyleDark10" showFirstColumn="0" showLastColumn="0" showRowStripes="1" showColumnStripes="0"/>
</table>
</file>

<file path=xl/tables/table5.xml><?xml version="1.0" encoding="utf-8"?>
<table xmlns="http://schemas.openxmlformats.org/spreadsheetml/2006/main" id="3" name="Table3" displayName="Table3" ref="G14:I17" totalsRowShown="0">
  <tableColumns count="3">
    <tableColumn id="1" name="CO2"/>
    <tableColumn id="2" name="Column2"/>
    <tableColumn id="3" name="Column3"/>
  </tableColumns>
  <tableStyleInfo name="TableStyleLight11" showFirstColumn="0" showLastColumn="0" showRowStripes="1" showColumnStripes="0"/>
</table>
</file>

<file path=xl/tables/table6.xml><?xml version="1.0" encoding="utf-8"?>
<table xmlns="http://schemas.openxmlformats.org/spreadsheetml/2006/main" id="4" name="Table4" displayName="Table4" ref="A14:C17" totalsRowShown="0">
  <tableColumns count="3">
    <tableColumn id="1" name="CO2"/>
    <tableColumn id="2" name="Column2"/>
    <tableColumn id="3" name="Column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5" name="Table5" displayName="Table5" ref="A1:E9" totalsRowShown="0">
  <tableColumns count="5">
    <tableColumn id="1" name="Grid Mix"/>
    <tableColumn id="2" name="North Carolina"/>
    <tableColumn id="3" name="Pennsylvania"/>
    <tableColumn id="4" name="co2 NC"/>
    <tableColumn id="5" name="CO2 PA"/>
  </tableColumns>
  <tableStyleInfo name="TableStyleDark10" showFirstColumn="0" showLastColumn="0" showRowStripes="1" showColumnStripes="0"/>
</table>
</file>

<file path=xl/tables/table8.xml><?xml version="1.0" encoding="utf-8"?>
<table xmlns="http://schemas.openxmlformats.org/spreadsheetml/2006/main" id="8" name="Table8" displayName="Table8" ref="A3:C12" totalsRowShown="0">
  <tableColumns count="3">
    <tableColumn id="1" name="Column1"/>
    <tableColumn id="2" name="Column2"/>
    <tableColumn id="3" name="Column3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9" name="Table9" displayName="Table9" ref="A14:B23" totalsRowShown="0">
  <tableColumns count="2">
    <tableColumn id="1" name="Marmoleum Composition"/>
    <tableColumn id="2" name="Column1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table" Target="../tables/table5.xml" /><Relationship Id="rId4" Type="http://schemas.openxmlformats.org/officeDocument/2006/relationships/table" Target="../tables/table6.xml" /><Relationship Id="rId5" Type="http://schemas.openxmlformats.org/officeDocument/2006/relationships/table" Target="../tables/table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table" Target="../tables/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4">
      <selection activeCell="F14" sqref="F14"/>
    </sheetView>
  </sheetViews>
  <sheetFormatPr defaultColWidth="9.140625" defaultRowHeight="15"/>
  <cols>
    <col min="1" max="1" width="17.8515625" style="4" customWidth="1"/>
    <col min="2" max="2" width="10.8515625" style="4" customWidth="1"/>
    <col min="3" max="3" width="9.140625" style="4" customWidth="1"/>
    <col min="4" max="4" width="11.00390625" style="4" customWidth="1"/>
    <col min="5" max="5" width="9.140625" style="4" customWidth="1"/>
    <col min="6" max="6" width="23.140625" style="4" customWidth="1"/>
    <col min="7" max="7" width="10.57421875" style="4" customWidth="1"/>
    <col min="8" max="8" width="9.140625" style="4" customWidth="1"/>
    <col min="9" max="9" width="13.00390625" style="4" customWidth="1"/>
    <col min="10" max="10" width="21.28125" style="4" customWidth="1"/>
    <col min="11" max="16384" width="9.140625" style="4" customWidth="1"/>
  </cols>
  <sheetData>
    <row r="1" spans="1:4" ht="15">
      <c r="A1" s="68" t="s">
        <v>0</v>
      </c>
      <c r="B1" s="68"/>
      <c r="C1" s="68"/>
      <c r="D1" s="68"/>
    </row>
    <row r="2" spans="1:11" ht="15">
      <c r="A2" s="68"/>
      <c r="B2" s="68"/>
      <c r="C2" s="68"/>
      <c r="D2" s="68"/>
      <c r="I2" s="5"/>
      <c r="J2" s="5"/>
      <c r="K2" s="5"/>
    </row>
    <row r="3" spans="9:11" ht="15">
      <c r="I3" s="5"/>
      <c r="J3" s="5"/>
      <c r="K3" s="5"/>
    </row>
    <row r="4" spans="1:11" ht="15">
      <c r="A4" s="59" t="s">
        <v>61</v>
      </c>
      <c r="B4" s="4" t="s">
        <v>62</v>
      </c>
      <c r="I4" s="5"/>
      <c r="J4" s="5"/>
      <c r="K4" s="5"/>
    </row>
    <row r="5" spans="9:11" ht="15">
      <c r="I5" s="5"/>
      <c r="J5" s="5"/>
      <c r="K5" s="5"/>
    </row>
    <row r="6" spans="1:11" ht="15">
      <c r="A6" s="59" t="s">
        <v>63</v>
      </c>
      <c r="B6" s="4" t="s">
        <v>64</v>
      </c>
      <c r="I6" s="5"/>
      <c r="J6" s="5"/>
      <c r="K6" s="5"/>
    </row>
    <row r="7" spans="2:11" ht="15">
      <c r="B7" s="4" t="s">
        <v>67</v>
      </c>
      <c r="I7" s="5"/>
      <c r="J7" s="5"/>
      <c r="K7" s="5"/>
    </row>
    <row r="8" spans="9:11" ht="15">
      <c r="I8" s="5"/>
      <c r="J8" s="5"/>
      <c r="K8" s="5"/>
    </row>
    <row r="9" spans="1:11" ht="15">
      <c r="A9" s="59" t="s">
        <v>65</v>
      </c>
      <c r="I9" s="5"/>
      <c r="J9" s="5"/>
      <c r="K9" s="5"/>
    </row>
    <row r="10" spans="6:11" ht="15">
      <c r="F10" s="59" t="s">
        <v>101</v>
      </c>
      <c r="G10" s="58">
        <v>1</v>
      </c>
      <c r="H10" s="4" t="s">
        <v>46</v>
      </c>
      <c r="I10" s="5"/>
      <c r="J10" s="5"/>
      <c r="K10" s="5"/>
    </row>
    <row r="11" spans="1:11" ht="15">
      <c r="A11" s="59" t="s">
        <v>66</v>
      </c>
      <c r="B11" s="55" t="s">
        <v>1</v>
      </c>
      <c r="C11" s="56" t="s">
        <v>2</v>
      </c>
      <c r="F11" s="59" t="s">
        <v>102</v>
      </c>
      <c r="G11" s="55" t="s">
        <v>1</v>
      </c>
      <c r="H11" s="56" t="s">
        <v>2</v>
      </c>
      <c r="I11" s="5"/>
      <c r="J11" s="5"/>
      <c r="K11" s="5"/>
    </row>
    <row r="12" spans="1:11" ht="15">
      <c r="A12" s="59" t="s">
        <v>6</v>
      </c>
      <c r="B12" s="54">
        <f>'CO2'!B5</f>
        <v>12794.32290681818</v>
      </c>
      <c r="C12" s="57">
        <f>'CO2'!C5</f>
        <v>19009.35767833636</v>
      </c>
      <c r="D12" s="4" t="s">
        <v>75</v>
      </c>
      <c r="G12" s="54">
        <f>B12*G10</f>
        <v>12794.32290681818</v>
      </c>
      <c r="H12" s="57">
        <f>C12*G10</f>
        <v>19009.35767833636</v>
      </c>
      <c r="I12" s="5"/>
      <c r="J12" s="5"/>
      <c r="K12" s="5"/>
    </row>
    <row r="13" spans="9:11" ht="15">
      <c r="I13" s="5"/>
      <c r="J13" s="5"/>
      <c r="K13" s="5"/>
    </row>
    <row r="14" spans="1:11" ht="15">
      <c r="A14" s="59" t="s">
        <v>68</v>
      </c>
      <c r="B14" s="55" t="s">
        <v>1</v>
      </c>
      <c r="C14" s="56" t="s">
        <v>2</v>
      </c>
      <c r="F14" s="4" t="s">
        <v>103</v>
      </c>
      <c r="G14" s="55" t="s">
        <v>1</v>
      </c>
      <c r="H14" s="56" t="s">
        <v>2</v>
      </c>
      <c r="I14" s="5"/>
      <c r="J14" s="5"/>
      <c r="K14" s="5"/>
    </row>
    <row r="15" spans="1:11" ht="15">
      <c r="A15" s="59" t="s">
        <v>6</v>
      </c>
      <c r="B15" s="54">
        <f>'Energy Use'!B5</f>
        <v>77835.01336363636</v>
      </c>
      <c r="C15" s="57">
        <f>'Energy Use'!C5</f>
        <v>77783.45236363636</v>
      </c>
      <c r="D15" s="4" t="s">
        <v>96</v>
      </c>
      <c r="G15" s="54">
        <f>B15*G10</f>
        <v>77835.01336363636</v>
      </c>
      <c r="H15" s="57">
        <f>C15*G10</f>
        <v>77783.45236363636</v>
      </c>
      <c r="I15" s="5"/>
      <c r="J15" s="5"/>
      <c r="K15" s="5"/>
    </row>
  </sheetData>
  <sheetProtection/>
  <mergeCells count="1">
    <mergeCell ref="A1:D2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00390625" style="0" customWidth="1"/>
    <col min="2" max="2" width="10.7109375" style="0" customWidth="1"/>
  </cols>
  <sheetData>
    <row r="1" spans="1:3" ht="15">
      <c r="A1" s="59" t="s">
        <v>3</v>
      </c>
      <c r="B1" s="4"/>
      <c r="C1" s="4"/>
    </row>
    <row r="2" spans="1:3" ht="15">
      <c r="A2" s="4"/>
      <c r="B2" s="55" t="s">
        <v>1</v>
      </c>
      <c r="C2" s="56" t="s">
        <v>2</v>
      </c>
    </row>
    <row r="3" spans="1:4" ht="15">
      <c r="A3" s="59" t="s">
        <v>4</v>
      </c>
      <c r="B3" s="54">
        <f>'Grid Mixes and Energy Use'!H17</f>
        <v>262.62472500000007</v>
      </c>
      <c r="C3" s="57">
        <f>'Grid Mixes and Energy Use'!B17</f>
        <v>6364.6413147</v>
      </c>
      <c r="D3" s="60" t="s">
        <v>75</v>
      </c>
    </row>
    <row r="4" spans="1:4" ht="15">
      <c r="A4" s="59" t="s">
        <v>5</v>
      </c>
      <c r="B4" s="54">
        <f>Transportation!B13</f>
        <v>12531.698181818181</v>
      </c>
      <c r="C4" s="57">
        <f>Transportation!C13</f>
        <v>12644.716363636362</v>
      </c>
      <c r="D4" s="60" t="s">
        <v>99</v>
      </c>
    </row>
    <row r="5" spans="1:4" ht="15">
      <c r="A5" s="59" t="s">
        <v>6</v>
      </c>
      <c r="B5" s="54">
        <f>SUM(B3:B4)</f>
        <v>12794.32290681818</v>
      </c>
      <c r="C5" s="57">
        <f>SUM(C3:C4)</f>
        <v>19009.35767833636</v>
      </c>
      <c r="D5" s="60" t="s">
        <v>75</v>
      </c>
    </row>
    <row r="6" spans="1:3" ht="15">
      <c r="A6" s="4"/>
      <c r="B6" s="4"/>
      <c r="C6" s="4"/>
    </row>
    <row r="7" spans="1:3" ht="15">
      <c r="A7" s="4"/>
      <c r="B7" s="4"/>
      <c r="C7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D3" sqref="D3:D5"/>
    </sheetView>
  </sheetViews>
  <sheetFormatPr defaultColWidth="9.140625" defaultRowHeight="15"/>
  <cols>
    <col min="1" max="1" width="13.00390625" style="0" customWidth="1"/>
    <col min="2" max="2" width="11.00390625" style="0" customWidth="1"/>
    <col min="4" max="4" width="10.00390625" style="0" customWidth="1"/>
  </cols>
  <sheetData>
    <row r="1" spans="1:3" ht="15">
      <c r="A1" s="59" t="s">
        <v>95</v>
      </c>
      <c r="B1" s="4"/>
      <c r="C1" s="4"/>
    </row>
    <row r="2" spans="1:3" ht="15">
      <c r="A2" s="4"/>
      <c r="B2" s="55" t="s">
        <v>1</v>
      </c>
      <c r="C2" s="56" t="s">
        <v>2</v>
      </c>
    </row>
    <row r="3" spans="1:4" ht="15">
      <c r="A3" s="59" t="s">
        <v>4</v>
      </c>
      <c r="B3" s="54">
        <f>SUM('Grid Mixes and Energy Use'!H7,'Grid Mixes and Energy Use'!H8)</f>
        <v>53.811</v>
      </c>
      <c r="C3" s="57">
        <f>SUM('Grid Mixes and Energy Use'!H9,'Grid Mixes and Energy Use'!H10)</f>
        <v>2.25</v>
      </c>
      <c r="D3" s="61" t="s">
        <v>96</v>
      </c>
    </row>
    <row r="4" spans="1:4" ht="15">
      <c r="A4" s="59" t="s">
        <v>5</v>
      </c>
      <c r="B4" s="54">
        <f>(Transportation!B9/Transportation!F11)*Transportation!F12</f>
        <v>77781.20236363636</v>
      </c>
      <c r="C4" s="57">
        <f>(Transportation!B9/Transportation!F11)*Transportation!F12</f>
        <v>77781.20236363636</v>
      </c>
      <c r="D4" s="61" t="s">
        <v>98</v>
      </c>
    </row>
    <row r="5" spans="1:4" ht="15">
      <c r="A5" s="59" t="s">
        <v>6</v>
      </c>
      <c r="B5" s="54">
        <f>SUM(B3:B4)</f>
        <v>77835.01336363636</v>
      </c>
      <c r="C5" s="57">
        <f>SUM(C3:C4)</f>
        <v>77783.45236363636</v>
      </c>
      <c r="D5" s="6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5.421875" style="0" customWidth="1"/>
    <col min="2" max="2" width="15.421875" style="0" customWidth="1"/>
    <col min="3" max="3" width="11.00390625" style="0" customWidth="1"/>
    <col min="7" max="7" width="10.57421875" style="0" customWidth="1"/>
  </cols>
  <sheetData>
    <row r="1" spans="1:6" ht="15">
      <c r="A1" t="s">
        <v>2</v>
      </c>
      <c r="B1" t="s">
        <v>69</v>
      </c>
      <c r="C1" t="s">
        <v>82</v>
      </c>
      <c r="F1" s="48" t="s">
        <v>44</v>
      </c>
    </row>
    <row r="2" spans="1:6" ht="15">
      <c r="A2" s="44" t="s">
        <v>42</v>
      </c>
      <c r="B2" s="44">
        <v>2835.2</v>
      </c>
      <c r="C2" s="44" t="s">
        <v>70</v>
      </c>
      <c r="F2" s="48" t="s">
        <v>57</v>
      </c>
    </row>
    <row r="3" spans="1:6" ht="15">
      <c r="A3" s="44" t="s">
        <v>43</v>
      </c>
      <c r="B3" s="44">
        <v>297.5</v>
      </c>
      <c r="C3" s="44" t="s">
        <v>70</v>
      </c>
      <c r="F3" s="48" t="s">
        <v>58</v>
      </c>
    </row>
    <row r="4" spans="1:6" ht="15">
      <c r="A4" s="44" t="s">
        <v>6</v>
      </c>
      <c r="B4" s="44">
        <f>SUM(B2:B3)</f>
        <v>3132.7</v>
      </c>
      <c r="C4" s="44" t="s">
        <v>70</v>
      </c>
      <c r="F4" s="48"/>
    </row>
    <row r="5" ht="15">
      <c r="F5" s="48"/>
    </row>
    <row r="6" spans="1:6" ht="15">
      <c r="A6" s="47" t="s">
        <v>48</v>
      </c>
      <c r="B6" s="47" t="s">
        <v>82</v>
      </c>
      <c r="C6" s="47" t="s">
        <v>83</v>
      </c>
      <c r="F6" s="48"/>
    </row>
    <row r="7" spans="1:6" ht="15">
      <c r="A7" s="45" t="s">
        <v>56</v>
      </c>
      <c r="B7" s="46">
        <v>2818</v>
      </c>
      <c r="C7" s="45" t="s">
        <v>70</v>
      </c>
      <c r="F7" s="48" t="s">
        <v>60</v>
      </c>
    </row>
    <row r="8" spans="1:6" ht="15">
      <c r="A8" s="45" t="s">
        <v>43</v>
      </c>
      <c r="B8" s="45">
        <v>286.7</v>
      </c>
      <c r="C8" s="45" t="s">
        <v>70</v>
      </c>
      <c r="F8" s="48" t="s">
        <v>59</v>
      </c>
    </row>
    <row r="9" spans="1:3" ht="15">
      <c r="A9" s="45" t="s">
        <v>6</v>
      </c>
      <c r="B9" s="46">
        <f>SUM(B7:B8)</f>
        <v>3104.7</v>
      </c>
      <c r="C9" s="45" t="s">
        <v>70</v>
      </c>
    </row>
    <row r="10" spans="6:12" ht="15">
      <c r="F10" s="67">
        <v>22.2</v>
      </c>
      <c r="G10" s="67" t="s">
        <v>89</v>
      </c>
      <c r="H10" s="67" t="s">
        <v>90</v>
      </c>
      <c r="I10" s="67"/>
      <c r="J10" s="67"/>
      <c r="K10" s="67"/>
      <c r="L10" s="66"/>
    </row>
    <row r="11" spans="6:12" ht="15">
      <c r="F11" s="67">
        <v>5.5</v>
      </c>
      <c r="G11" s="67" t="s">
        <v>92</v>
      </c>
      <c r="H11" s="67" t="s">
        <v>93</v>
      </c>
      <c r="I11" s="67"/>
      <c r="J11" s="67"/>
      <c r="K11" s="67"/>
      <c r="L11" s="66"/>
    </row>
    <row r="12" spans="1:12" ht="15">
      <c r="A12" s="60" t="s">
        <v>91</v>
      </c>
      <c r="B12" s="62" t="s">
        <v>1</v>
      </c>
      <c r="C12" s="63" t="s">
        <v>2</v>
      </c>
      <c r="F12" s="67">
        <v>137.79</v>
      </c>
      <c r="G12" s="67" t="s">
        <v>97</v>
      </c>
      <c r="H12" s="67"/>
      <c r="I12" s="67"/>
      <c r="J12" s="67"/>
      <c r="K12" s="67"/>
      <c r="L12" s="66"/>
    </row>
    <row r="13" spans="2:4" ht="15">
      <c r="B13" s="64">
        <f>(B9/F11)*F10</f>
        <v>12531.698181818181</v>
      </c>
      <c r="C13" s="65">
        <f>(B4/F11)*F10</f>
        <v>12644.716363636362</v>
      </c>
      <c r="D13" s="60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P17"/>
  <sheetViews>
    <sheetView zoomScale="75" zoomScaleNormal="75" zoomScalePageLayoutView="0" workbookViewId="0" topLeftCell="B1">
      <selection activeCell="H29" sqref="H29"/>
    </sheetView>
  </sheetViews>
  <sheetFormatPr defaultColWidth="9.140625" defaultRowHeight="15"/>
  <cols>
    <col min="1" max="1" width="29.00390625" style="0" customWidth="1"/>
    <col min="2" max="2" width="20.140625" style="0" customWidth="1"/>
    <col min="3" max="3" width="18.28125" style="0" customWidth="1"/>
    <col min="4" max="4" width="11.57421875" style="0" customWidth="1"/>
    <col min="5" max="5" width="10.57421875" style="0" customWidth="1"/>
    <col min="6" max="6" width="8.8515625" style="0" customWidth="1"/>
    <col min="7" max="7" width="40.00390625" style="0" customWidth="1"/>
    <col min="8" max="8" width="21.28125" style="0" customWidth="1"/>
    <col min="9" max="9" width="15.7109375" style="0" customWidth="1"/>
  </cols>
  <sheetData>
    <row r="1" spans="1:9" ht="21">
      <c r="A1" s="10" t="s">
        <v>38</v>
      </c>
      <c r="B1" s="34" t="s">
        <v>29</v>
      </c>
      <c r="C1" s="36" t="s">
        <v>30</v>
      </c>
      <c r="D1" s="34" t="s">
        <v>76</v>
      </c>
      <c r="E1" s="40" t="s">
        <v>77</v>
      </c>
      <c r="G1" s="10" t="s">
        <v>40</v>
      </c>
      <c r="H1" s="7" t="s">
        <v>39</v>
      </c>
      <c r="I1" s="8" t="s">
        <v>82</v>
      </c>
    </row>
    <row r="2" spans="1:9" ht="21">
      <c r="A2" s="17"/>
      <c r="B2" s="31"/>
      <c r="C2" s="35"/>
      <c r="D2" s="20" t="s">
        <v>71</v>
      </c>
      <c r="E2" s="38" t="s">
        <v>78</v>
      </c>
      <c r="G2" s="17"/>
      <c r="H2" s="18" t="s">
        <v>41</v>
      </c>
      <c r="I2" s="43" t="s">
        <v>81</v>
      </c>
    </row>
    <row r="3" spans="1:15" ht="21">
      <c r="A3" s="17" t="s">
        <v>31</v>
      </c>
      <c r="B3" s="32">
        <v>38.7</v>
      </c>
      <c r="C3" s="12">
        <v>38.3</v>
      </c>
      <c r="D3" s="20">
        <v>0</v>
      </c>
      <c r="E3" s="38">
        <v>0</v>
      </c>
      <c r="G3" s="23" t="s">
        <v>29</v>
      </c>
      <c r="H3" s="24">
        <v>1135</v>
      </c>
      <c r="I3" s="25">
        <f>H3*$O$4</f>
        <v>1.135</v>
      </c>
      <c r="O3" s="48" t="s">
        <v>79</v>
      </c>
    </row>
    <row r="4" spans="1:16" ht="21">
      <c r="A4" s="17" t="s">
        <v>32</v>
      </c>
      <c r="B4" s="32">
        <v>1.7</v>
      </c>
      <c r="C4" s="12">
        <v>4</v>
      </c>
      <c r="D4" s="20">
        <v>1.969</v>
      </c>
      <c r="E4" s="38">
        <v>1.969</v>
      </c>
      <c r="G4" s="14" t="s">
        <v>30</v>
      </c>
      <c r="H4" s="27">
        <v>1139</v>
      </c>
      <c r="I4" s="28">
        <f>H4*$O$4</f>
        <v>1.139</v>
      </c>
      <c r="J4" s="48" t="s">
        <v>45</v>
      </c>
      <c r="O4" s="48">
        <v>0.001</v>
      </c>
      <c r="P4" s="48" t="s">
        <v>80</v>
      </c>
    </row>
    <row r="5" spans="1:5" ht="21">
      <c r="A5" s="17" t="s">
        <v>33</v>
      </c>
      <c r="B5" s="32">
        <v>4.9</v>
      </c>
      <c r="C5" s="12">
        <v>9.6</v>
      </c>
      <c r="D5" s="20">
        <v>1.321</v>
      </c>
      <c r="E5" s="38">
        <v>1.321</v>
      </c>
    </row>
    <row r="6" spans="1:11" ht="21">
      <c r="A6" s="17" t="s">
        <v>34</v>
      </c>
      <c r="B6" s="32">
        <v>50.5</v>
      </c>
      <c r="C6" s="12">
        <v>45.1</v>
      </c>
      <c r="D6" s="20">
        <v>2.095</v>
      </c>
      <c r="E6" s="38">
        <v>2.095</v>
      </c>
      <c r="G6" s="10" t="s">
        <v>55</v>
      </c>
      <c r="H6" s="7" t="s">
        <v>46</v>
      </c>
      <c r="I6" s="8" t="s">
        <v>47</v>
      </c>
      <c r="K6" s="1" t="s">
        <v>28</v>
      </c>
    </row>
    <row r="7" spans="1:10" ht="21">
      <c r="A7" s="17" t="s">
        <v>36</v>
      </c>
      <c r="B7" s="32">
        <v>1.9</v>
      </c>
      <c r="C7" s="12">
        <v>0.9</v>
      </c>
      <c r="D7" s="20">
        <v>0</v>
      </c>
      <c r="E7" s="38">
        <v>0</v>
      </c>
      <c r="G7" s="19" t="s">
        <v>49</v>
      </c>
      <c r="H7" s="20">
        <v>19.71</v>
      </c>
      <c r="I7" s="21">
        <v>219</v>
      </c>
      <c r="J7" s="48" t="s">
        <v>51</v>
      </c>
    </row>
    <row r="8" spans="1:11" ht="21">
      <c r="A8" s="17" t="s">
        <v>35</v>
      </c>
      <c r="B8" s="32">
        <v>1.9</v>
      </c>
      <c r="C8" s="12">
        <v>1.2</v>
      </c>
      <c r="D8" s="20">
        <v>1.4</v>
      </c>
      <c r="E8" s="38">
        <v>1.4</v>
      </c>
      <c r="G8" s="19" t="s">
        <v>50</v>
      </c>
      <c r="H8" s="20">
        <v>34.101</v>
      </c>
      <c r="I8" s="21">
        <v>378.9</v>
      </c>
      <c r="J8" s="48" t="s">
        <v>51</v>
      </c>
      <c r="K8" s="48" t="s">
        <v>52</v>
      </c>
    </row>
    <row r="9" spans="1:11" ht="21">
      <c r="A9" s="26" t="s">
        <v>37</v>
      </c>
      <c r="B9" s="33">
        <f>SUM(B3:B8)</f>
        <v>99.60000000000002</v>
      </c>
      <c r="C9" s="15">
        <f>SUM(C3:C8)</f>
        <v>99.10000000000001</v>
      </c>
      <c r="D9" s="37">
        <f>SUM((B3*D3),(B4*D4),(B5*D5),(B6*D6),(B7*D7),(B8*D8))</f>
        <v>118.27770000000001</v>
      </c>
      <c r="E9" s="39">
        <f>SUM((C3*D3),(C4*D4),(C5*D5),(C6*D6),(C7*D7),(C8*D8))</f>
        <v>116.72210000000001</v>
      </c>
      <c r="G9" s="11" t="s">
        <v>53</v>
      </c>
      <c r="H9" s="12">
        <v>0.45</v>
      </c>
      <c r="I9" s="13">
        <f>H9*$K$9</f>
        <v>0.0405</v>
      </c>
      <c r="J9" s="48" t="s">
        <v>51</v>
      </c>
      <c r="K9" s="48">
        <v>0.09</v>
      </c>
    </row>
    <row r="10" spans="7:10" ht="21">
      <c r="G10" s="14" t="s">
        <v>54</v>
      </c>
      <c r="H10" s="15">
        <v>1.8</v>
      </c>
      <c r="I10" s="16">
        <f>H10*$K$9</f>
        <v>0.162</v>
      </c>
      <c r="J10" s="48" t="s">
        <v>51</v>
      </c>
    </row>
    <row r="14" spans="1:9" ht="21">
      <c r="A14" s="9" t="s">
        <v>72</v>
      </c>
      <c r="B14" s="7" t="s">
        <v>83</v>
      </c>
      <c r="C14" s="8" t="s">
        <v>84</v>
      </c>
      <c r="G14" s="9" t="s">
        <v>72</v>
      </c>
      <c r="H14" s="7" t="s">
        <v>83</v>
      </c>
      <c r="I14" s="8" t="s">
        <v>84</v>
      </c>
    </row>
    <row r="15" spans="1:9" ht="21">
      <c r="A15" s="22" t="s">
        <v>73</v>
      </c>
      <c r="B15" s="29">
        <f>D9*H7</f>
        <v>2331.2534670000005</v>
      </c>
      <c r="C15" s="41" t="s">
        <v>85</v>
      </c>
      <c r="G15" s="11" t="s">
        <v>86</v>
      </c>
      <c r="H15" s="12">
        <f>E9*H9</f>
        <v>52.52494500000001</v>
      </c>
      <c r="I15" s="38" t="s">
        <v>85</v>
      </c>
    </row>
    <row r="16" spans="1:9" ht="21">
      <c r="A16" s="22" t="s">
        <v>74</v>
      </c>
      <c r="B16" s="29">
        <f>D9*H8</f>
        <v>4033.3878477000003</v>
      </c>
      <c r="C16" s="41" t="s">
        <v>85</v>
      </c>
      <c r="G16" s="11" t="s">
        <v>87</v>
      </c>
      <c r="H16" s="12">
        <f>E9*H10</f>
        <v>210.09978000000004</v>
      </c>
      <c r="I16" s="38" t="s">
        <v>85</v>
      </c>
    </row>
    <row r="17" spans="1:9" ht="21">
      <c r="A17" s="42" t="s">
        <v>6</v>
      </c>
      <c r="B17" s="30">
        <f>SUM(B15:B16)</f>
        <v>6364.6413147</v>
      </c>
      <c r="C17" s="41" t="s">
        <v>85</v>
      </c>
      <c r="G17" s="14" t="s">
        <v>6</v>
      </c>
      <c r="H17" s="15">
        <f>SUM(H15:H16)</f>
        <v>262.62472500000007</v>
      </c>
      <c r="I17" s="39" t="s">
        <v>85</v>
      </c>
    </row>
  </sheetData>
  <sheetProtection/>
  <printOptions/>
  <pageMargins left="0.7" right="0.7" top="0.75" bottom="0.75" header="0.3" footer="0.3"/>
  <pageSetup orientation="portrait" paperSize="9"/>
  <tableParts>
    <tablePart r:id="rId2"/>
    <tablePart r:id="rId5"/>
    <tablePart r:id="rId1"/>
    <tablePart r:id="rId4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3:E23"/>
  <sheetViews>
    <sheetView zoomScalePageLayoutView="0" workbookViewId="0" topLeftCell="A1">
      <selection activeCell="K17" sqref="K16:K17"/>
    </sheetView>
  </sheetViews>
  <sheetFormatPr defaultColWidth="9.140625" defaultRowHeight="15"/>
  <cols>
    <col min="1" max="1" width="25.8515625" style="0" customWidth="1"/>
    <col min="2" max="3" width="11.00390625" style="0" customWidth="1"/>
  </cols>
  <sheetData>
    <row r="3" spans="1:5" ht="15">
      <c r="A3" t="s">
        <v>82</v>
      </c>
      <c r="B3" s="52" t="s">
        <v>83</v>
      </c>
      <c r="C3" s="52" t="s">
        <v>84</v>
      </c>
      <c r="E3" s="48" t="s">
        <v>27</v>
      </c>
    </row>
    <row r="4" spans="1:5" ht="15">
      <c r="A4" t="s">
        <v>7</v>
      </c>
      <c r="B4" s="52"/>
      <c r="C4" s="52"/>
      <c r="E4" s="48"/>
    </row>
    <row r="5" spans="1:5" ht="15">
      <c r="A5" s="2" t="s">
        <v>8</v>
      </c>
      <c r="B5" s="50" t="s">
        <v>9</v>
      </c>
      <c r="C5" s="50"/>
      <c r="E5" s="48"/>
    </row>
    <row r="6" spans="1:5" ht="15">
      <c r="A6" s="2"/>
      <c r="B6" s="50" t="s">
        <v>16</v>
      </c>
      <c r="C6" s="50" t="s">
        <v>17</v>
      </c>
      <c r="E6" s="48"/>
    </row>
    <row r="7" spans="1:5" ht="15">
      <c r="A7" s="2" t="s">
        <v>10</v>
      </c>
      <c r="B7" s="50">
        <v>80.7</v>
      </c>
      <c r="C7" s="50">
        <v>90.4</v>
      </c>
      <c r="E7" s="48"/>
    </row>
    <row r="8" spans="1:5" ht="15">
      <c r="A8" s="2" t="s">
        <v>14</v>
      </c>
      <c r="B8" s="50">
        <v>4.4</v>
      </c>
      <c r="C8" s="50">
        <v>2.2</v>
      </c>
      <c r="E8" s="48"/>
    </row>
    <row r="9" spans="1:5" ht="15">
      <c r="A9" s="2" t="s">
        <v>13</v>
      </c>
      <c r="B9" s="50">
        <v>5.8</v>
      </c>
      <c r="C9" s="50">
        <v>2.9</v>
      </c>
      <c r="E9" s="48"/>
    </row>
    <row r="10" spans="1:5" ht="15">
      <c r="A10" s="2" t="s">
        <v>11</v>
      </c>
      <c r="B10" s="50">
        <v>0.6</v>
      </c>
      <c r="C10" s="50">
        <v>0.3</v>
      </c>
      <c r="E10" s="48"/>
    </row>
    <row r="11" spans="1:5" ht="15">
      <c r="A11" s="2" t="s">
        <v>15</v>
      </c>
      <c r="B11" s="50">
        <v>3</v>
      </c>
      <c r="C11" s="50">
        <v>1.5</v>
      </c>
      <c r="E11" s="48"/>
    </row>
    <row r="12" spans="1:5" ht="15">
      <c r="A12" s="6" t="s">
        <v>12</v>
      </c>
      <c r="B12" s="51">
        <v>5.5</v>
      </c>
      <c r="C12" s="51">
        <v>2.7</v>
      </c>
      <c r="E12" s="48"/>
    </row>
    <row r="13" ht="15">
      <c r="E13" s="53" t="s">
        <v>88</v>
      </c>
    </row>
    <row r="14" spans="1:2" ht="15">
      <c r="A14" s="3" t="s">
        <v>18</v>
      </c>
      <c r="B14" s="49" t="s">
        <v>82</v>
      </c>
    </row>
    <row r="15" spans="1:2" ht="15">
      <c r="A15" s="2" t="s">
        <v>8</v>
      </c>
      <c r="B15" s="50" t="s">
        <v>9</v>
      </c>
    </row>
    <row r="16" spans="1:2" ht="15">
      <c r="A16" s="2" t="s">
        <v>19</v>
      </c>
      <c r="B16" s="50">
        <v>20</v>
      </c>
    </row>
    <row r="17" spans="1:2" ht="15">
      <c r="A17" s="2" t="s">
        <v>20</v>
      </c>
      <c r="B17" s="50">
        <v>13</v>
      </c>
    </row>
    <row r="18" spans="1:2" ht="15">
      <c r="A18" s="2" t="s">
        <v>21</v>
      </c>
      <c r="B18" s="50">
        <v>3</v>
      </c>
    </row>
    <row r="19" spans="1:2" ht="15">
      <c r="A19" s="2" t="s">
        <v>22</v>
      </c>
      <c r="B19" s="50">
        <v>20</v>
      </c>
    </row>
    <row r="20" spans="1:2" ht="15">
      <c r="A20" s="2" t="s">
        <v>23</v>
      </c>
      <c r="B20" s="50">
        <v>31</v>
      </c>
    </row>
    <row r="21" spans="1:2" ht="15">
      <c r="A21" s="2" t="s">
        <v>24</v>
      </c>
      <c r="B21" s="50">
        <v>4</v>
      </c>
    </row>
    <row r="22" spans="1:2" ht="15">
      <c r="A22" s="2" t="s">
        <v>25</v>
      </c>
      <c r="B22" s="50">
        <v>8</v>
      </c>
    </row>
    <row r="23" spans="1:2" ht="15">
      <c r="A23" s="6" t="s">
        <v>26</v>
      </c>
      <c r="B23" s="51">
        <v>1</v>
      </c>
    </row>
  </sheetData>
  <sheetProtection/>
  <printOptions/>
  <pageMargins left="0.7" right="0.7" top="0.75" bottom="0.75" header="0.3" footer="0.3"/>
  <pageSetup orientation="portrait" paperSize="9"/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Anastasia Walker</dc:creator>
  <cp:keywords/>
  <dc:description/>
  <cp:lastModifiedBy>bean</cp:lastModifiedBy>
  <dcterms:created xsi:type="dcterms:W3CDTF">2009-11-04T06:58:31Z</dcterms:created>
  <dcterms:modified xsi:type="dcterms:W3CDTF">2009-12-12T08:30:33Z</dcterms:modified>
  <cp:category/>
  <cp:version/>
  <cp:contentType/>
  <cp:contentStatus/>
</cp:coreProperties>
</file>