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426"/>
  <workbookPr defaultThemeVersion="164011"/>
  <mc:AlternateContent xmlns:mc="http://schemas.openxmlformats.org/markup-compatibility/2006">
    <mc:Choice Requires="x15">
      <x15ac:absPath xmlns:x15ac="http://schemas.microsoft.com/office/spreadsheetml/2010/11/ac" url="C:\Users\Mike\Documents\HSU\ENGR 308\"/>
    </mc:Choice>
  </mc:AlternateContent>
  <bookViews>
    <workbookView xWindow="0" yWindow="0" windowWidth="20490" windowHeight="7530"/>
  </bookViews>
  <sheets>
    <sheet name="Instruction" sheetId="6" r:id="rId1"/>
    <sheet name="Calculation" sheetId="2" r:id="rId2"/>
    <sheet name="Buy Back Graph" sheetId="5" r:id="rId3"/>
    <sheet name="kWh Meme" sheetId="3" r:id="rId4"/>
    <sheet name="Kg CO2 Meme" sheetId="4"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5" l="1"/>
  <c r="H15" i="5"/>
  <c r="I15" i="5"/>
  <c r="B10" i="5"/>
  <c r="C10" i="5"/>
  <c r="D10" i="5"/>
  <c r="I4" i="5" l="1"/>
  <c r="I5" i="5"/>
  <c r="I6" i="5"/>
  <c r="I7" i="5"/>
  <c r="I8" i="5"/>
  <c r="I9" i="5"/>
  <c r="I10" i="5"/>
  <c r="I11" i="5"/>
  <c r="I12" i="5"/>
  <c r="I13" i="5"/>
  <c r="I14" i="5"/>
  <c r="I3" i="5"/>
  <c r="H4" i="5"/>
  <c r="H5" i="5"/>
  <c r="H6" i="5"/>
  <c r="H7" i="5"/>
  <c r="H8" i="5"/>
  <c r="H9" i="5"/>
  <c r="H10" i="5"/>
  <c r="H11" i="5"/>
  <c r="H12" i="5"/>
  <c r="H13" i="5"/>
  <c r="H14" i="5"/>
  <c r="H3" i="5"/>
  <c r="G4" i="5"/>
  <c r="G5" i="5"/>
  <c r="G6" i="5"/>
  <c r="G7" i="5"/>
  <c r="G8" i="5"/>
  <c r="G9" i="5"/>
  <c r="G10" i="5"/>
  <c r="G11" i="5"/>
  <c r="G12" i="5"/>
  <c r="G13" i="5"/>
  <c r="G14" i="5"/>
  <c r="G3" i="5"/>
  <c r="D4" i="5"/>
  <c r="D5" i="5"/>
  <c r="D6" i="5"/>
  <c r="D7" i="5"/>
  <c r="D8" i="5"/>
  <c r="D9" i="5"/>
  <c r="D3" i="5"/>
  <c r="C4" i="5"/>
  <c r="C5" i="5"/>
  <c r="C6" i="5"/>
  <c r="C7" i="5"/>
  <c r="C8" i="5"/>
  <c r="C9" i="5"/>
  <c r="C3" i="5"/>
  <c r="B4" i="5"/>
  <c r="B5" i="5"/>
  <c r="B6" i="5"/>
  <c r="B7" i="5"/>
  <c r="B8" i="5"/>
  <c r="B9" i="5"/>
  <c r="B3" i="5"/>
  <c r="B20" i="2" l="1"/>
  <c r="B19" i="2"/>
  <c r="B21" i="2" s="1"/>
  <c r="B12" i="2"/>
  <c r="B11" i="2"/>
  <c r="B10" i="2"/>
  <c r="B17" i="2"/>
  <c r="B16" i="2"/>
  <c r="B8" i="2"/>
  <c r="B9" i="2" s="1"/>
  <c r="B7" i="2"/>
  <c r="B18" i="2" l="1"/>
</calcChain>
</file>

<file path=xl/comments1.xml><?xml version="1.0" encoding="utf-8"?>
<comments xmlns="http://schemas.openxmlformats.org/spreadsheetml/2006/main">
  <authors>
    <author>Mike</author>
  </authors>
  <commentList>
    <comment ref="P8" authorId="0" shapeId="0">
      <text>
        <r>
          <rPr>
            <b/>
            <sz val="9"/>
            <color indexed="81"/>
            <rFont val="Tahoma"/>
            <family val="2"/>
          </rPr>
          <t>Mike:</t>
        </r>
        <r>
          <rPr>
            <sz val="9"/>
            <color indexed="81"/>
            <rFont val="Tahoma"/>
            <family val="2"/>
          </rPr>
          <t xml:space="preserve">
http://www.siliconvalleypower.com/for-residents/save-energy/appliance-energy-use-chart</t>
        </r>
      </text>
    </comment>
    <comment ref="P12" authorId="0" shapeId="0">
      <text>
        <r>
          <rPr>
            <b/>
            <sz val="9"/>
            <color indexed="81"/>
            <rFont val="Tahoma"/>
            <family val="2"/>
          </rPr>
          <t>Mike:</t>
        </r>
        <r>
          <rPr>
            <sz val="9"/>
            <color indexed="81"/>
            <rFont val="Tahoma"/>
            <family val="2"/>
          </rPr>
          <t xml:space="preserve">
http://www.eia.gov/tools/faqs/faq.cfm?id=307&amp;t=10</t>
        </r>
      </text>
    </comment>
    <comment ref="P13" authorId="0" shapeId="0">
      <text>
        <r>
          <rPr>
            <b/>
            <sz val="9"/>
            <color indexed="81"/>
            <rFont val="Tahoma"/>
            <family val="2"/>
          </rPr>
          <t>Mike:</t>
        </r>
        <r>
          <rPr>
            <sz val="9"/>
            <color indexed="81"/>
            <rFont val="Tahoma"/>
            <family val="2"/>
          </rPr>
          <t xml:space="preserve">
http://www.toyota.com/priusv/</t>
        </r>
      </text>
    </comment>
  </commentList>
</comments>
</file>

<file path=xl/sharedStrings.xml><?xml version="1.0" encoding="utf-8"?>
<sst xmlns="http://schemas.openxmlformats.org/spreadsheetml/2006/main" count="61" uniqueCount="43">
  <si>
    <t>kWh/unit</t>
  </si>
  <si>
    <t>kg CO2/unit</t>
  </si>
  <si>
    <t>times</t>
  </si>
  <si>
    <t>Mason Jars:</t>
  </si>
  <si>
    <t>and</t>
  </si>
  <si>
    <t>Paper Cups:</t>
  </si>
  <si>
    <t>Plastic Cups:</t>
  </si>
  <si>
    <t>If 500 people reused a mason jar 12 times instead of a paper or plastic cup, it would save the equivalence of 20.5 kg of CO2 or driving a Prius 100 miles!</t>
  </si>
  <si>
    <t>Xbox or PS4:</t>
  </si>
  <si>
    <t>kWh</t>
  </si>
  <si>
    <t>Prius V:</t>
  </si>
  <si>
    <t>kg CO2/gal</t>
  </si>
  <si>
    <t># of People:</t>
  </si>
  <si>
    <t>Days/Year:</t>
  </si>
  <si>
    <t># Hours/Session:</t>
  </si>
  <si>
    <t>year</t>
  </si>
  <si>
    <t>MPG:</t>
  </si>
  <si>
    <t>Miles Driven:</t>
  </si>
  <si>
    <t>kg CO2</t>
  </si>
  <si>
    <t>trip</t>
  </si>
  <si>
    <t>Savings Incurred by Reusing Mason Jars Instead of Using Disposables</t>
  </si>
  <si>
    <t>If 500 people reused a mason jar 7 times instead of a paper or plastic cup, it would save the equivalence of 109.5 kWh or playing your Xbox or PS4 for 2 hours every day for over a year!</t>
  </si>
  <si>
    <t>Assumptions and Conversions</t>
  </si>
  <si>
    <t>Embedded energy Buyback</t>
  </si>
  <si>
    <t>Uses</t>
  </si>
  <si>
    <t>Paper cups (kWh)</t>
  </si>
  <si>
    <t>Plastic cups (kWh)</t>
  </si>
  <si>
    <t>Mason Jar (kWh)</t>
  </si>
  <si>
    <t>C02 Buyback</t>
  </si>
  <si>
    <t>Paper cups (Kg C02)</t>
  </si>
  <si>
    <t>Plastic cups (Kg C02)</t>
  </si>
  <si>
    <t>Mason Jar (Kg C02)</t>
  </si>
  <si>
    <t>Mason Jar Embedded Energy:</t>
  </si>
  <si>
    <t>Average Disposable Embedded Energy:</t>
  </si>
  <si>
    <t>Time:</t>
  </si>
  <si>
    <t>Average Disposable kg CO2</t>
  </si>
  <si>
    <t>Mason Jar kg CO2:</t>
  </si>
  <si>
    <t>Number of Uses before Buyback:</t>
  </si>
  <si>
    <t>Energy After Usage by Population:</t>
  </si>
  <si>
    <t>kg CO2 after usage by Population:</t>
  </si>
  <si>
    <t>Energy of Xbox/PS4 in 2 hours/day:</t>
  </si>
  <si>
    <t>kg CO2 of Prius used in 100 miles/trip:</t>
  </si>
  <si>
    <t xml:space="preserve">This Excel shows the calculation of Embedded Energy and kg of CO2 for every use of a Mason Jar.
These calculations are based on 500 people using a mason jar a number of times, but can easily be changed to determine other figures.
The average kWh/unit and kg CO2/unit for Disposables is taken in an average due to their similarity in numbers.
However the Buyback graphs do not show the average so each Disposable can be seen based on kWh/unit and kg CO2/unit. 
For kWh/unit the use of an Xbox/PS4 is compared.
For kg CO2/unit a 100 mile drive in a Prius V is compared.
By changing the assumptions one can easily recreate this spreadsheet to their own liking.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</si>
</sst>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7" x14ac:knownFonts="1">
    <font>
      <sz val="11"/>
      <color theme="1"/>
      <name val="Calibri"/>
      <family val="2"/>
      <scheme val="minor"/>
    </font>
    <font>
      <sz val="9"/>
      <color indexed="81"/>
      <name val="Tahoma"/>
      <family val="2"/>
    </font>
    <font>
      <b/>
      <sz val="9"/>
      <color indexed="81"/>
      <name val="Tahoma"/>
      <family val="2"/>
    </font>
    <font>
      <sz val="10"/>
      <name val="Arial"/>
      <family val="2"/>
    </font>
    <font>
      <i/>
      <sz val="11"/>
      <color rgb="FF7F7F7F"/>
      <name val="Calibri"/>
      <family val="2"/>
      <scheme val="minor"/>
    </font>
    <font>
      <sz val="11"/>
      <color theme="0"/>
      <name val="Calibri"/>
      <family val="2"/>
      <scheme val="minor"/>
    </font>
    <font>
      <b/>
      <sz val="14"/>
      <color theme="0"/>
      <name val="Calibri"/>
      <family val="2"/>
      <scheme val="minor"/>
    </font>
  </fonts>
  <fills count="3">
    <fill>
      <patternFill patternType="none"/>
    </fill>
    <fill>
      <patternFill patternType="gray125"/>
    </fill>
    <fill>
      <patternFill patternType="solid">
        <fgColor theme="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applyNumberFormat="0" applyFill="0" applyBorder="0" applyAlignment="0" applyProtection="0"/>
    <xf numFmtId="0" fontId="5" fillId="2" borderId="0" applyNumberFormat="0" applyBorder="0" applyAlignment="0" applyProtection="0"/>
  </cellStyleXfs>
  <cellXfs count="19">
    <xf numFmtId="0" fontId="0" fillId="0" borderId="0" xfId="0"/>
    <xf numFmtId="164" fontId="0" fillId="0" borderId="0" xfId="0" applyNumberFormat="1" applyAlignment="1">
      <alignment horizontal="center" vertical="top" wrapText="1"/>
    </xf>
    <xf numFmtId="1" fontId="0" fillId="0" borderId="0" xfId="0" applyNumberFormat="1" applyAlignment="1">
      <alignment horizontal="center" vertical="top" wrapText="1"/>
    </xf>
    <xf numFmtId="1" fontId="0" fillId="0" borderId="0" xfId="0" applyNumberFormat="1"/>
    <xf numFmtId="0" fontId="0" fillId="0" borderId="0" xfId="0" applyAlignment="1"/>
    <xf numFmtId="0" fontId="0" fillId="0" borderId="0" xfId="0" applyAlignment="1">
      <alignment wrapText="1"/>
    </xf>
    <xf numFmtId="0" fontId="3" fillId="0" borderId="1" xfId="0" applyFont="1" applyBorder="1" applyAlignment="1"/>
    <xf numFmtId="164" fontId="3" fillId="0" borderId="1" xfId="0" applyNumberFormat="1" applyFont="1" applyBorder="1"/>
    <xf numFmtId="2" fontId="3" fillId="0" borderId="1" xfId="0" applyNumberFormat="1" applyFont="1" applyBorder="1"/>
    <xf numFmtId="0" fontId="3" fillId="0" borderId="1" xfId="0" applyFont="1" applyBorder="1" applyAlignment="1">
      <alignment horizontal="center"/>
    </xf>
    <xf numFmtId="164" fontId="3" fillId="0" borderId="1" xfId="0" applyNumberFormat="1" applyFont="1" applyBorder="1" applyAlignment="1">
      <alignment horizontal="center"/>
    </xf>
    <xf numFmtId="0" fontId="0" fillId="0" borderId="0" xfId="0" applyAlignment="1">
      <alignment horizontal="center" wrapText="1"/>
    </xf>
    <xf numFmtId="0" fontId="3" fillId="0" borderId="1" xfId="0" applyFont="1" applyBorder="1" applyAlignment="1">
      <alignment horizontal="center"/>
    </xf>
    <xf numFmtId="0" fontId="3" fillId="0" borderId="1" xfId="0" applyFont="1" applyBorder="1"/>
    <xf numFmtId="0" fontId="4" fillId="0" borderId="0" xfId="1" applyAlignment="1">
      <alignment horizontal="center"/>
    </xf>
    <xf numFmtId="0" fontId="4" fillId="0" borderId="0" xfId="1"/>
    <xf numFmtId="0" fontId="4" fillId="0" borderId="0" xfId="1" applyAlignment="1"/>
    <xf numFmtId="0" fontId="6" fillId="2" borderId="0" xfId="2" applyFont="1" applyAlignment="1">
      <alignment horizontal="center" vertical="center"/>
    </xf>
    <xf numFmtId="0" fontId="0" fillId="0" borderId="0" xfId="0" applyAlignment="1">
      <alignment horizontal="left" vertical="center" wrapText="1"/>
    </xf>
  </cellXfs>
  <cellStyles count="3">
    <cellStyle name="Accent6" xfId="2" builtinId="49"/>
    <cellStyle name="Explanatory Text" xfId="1" builtinId="5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Embedded Energy Buyback</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cked"/>
        <c:varyColors val="0"/>
        <c:ser>
          <c:idx val="0"/>
          <c:order val="0"/>
          <c:tx>
            <c:strRef>
              <c:f>'Buy Back Graph'!$B$2</c:f>
              <c:strCache>
                <c:ptCount val="1"/>
                <c:pt idx="0">
                  <c:v>Paper cups (kWh)</c:v>
                </c:pt>
              </c:strCache>
            </c:strRef>
          </c:tx>
          <c:spPr>
            <a:ln w="28575" cap="rnd">
              <a:solidFill>
                <a:schemeClr val="accent6"/>
              </a:solidFill>
              <a:round/>
            </a:ln>
            <a:effectLst/>
          </c:spPr>
          <c:marker>
            <c:symbol val="none"/>
          </c:marker>
          <c:val>
            <c:numRef>
              <c:f>'Buy Back Graph'!$B$3:$B$9</c:f>
              <c:numCache>
                <c:formatCode>0.000</c:formatCode>
                <c:ptCount val="7"/>
                <c:pt idx="0">
                  <c:v>0.26200000000000001</c:v>
                </c:pt>
                <c:pt idx="1">
                  <c:v>0.26200000000000001</c:v>
                </c:pt>
                <c:pt idx="2">
                  <c:v>0.26200000000000001</c:v>
                </c:pt>
                <c:pt idx="3">
                  <c:v>0.26200000000000001</c:v>
                </c:pt>
                <c:pt idx="4">
                  <c:v>0.26200000000000001</c:v>
                </c:pt>
                <c:pt idx="5">
                  <c:v>0.26200000000000001</c:v>
                </c:pt>
                <c:pt idx="6">
                  <c:v>0.26200000000000001</c:v>
                </c:pt>
              </c:numCache>
            </c:numRef>
          </c:val>
          <c:smooth val="0"/>
          <c:extLst>
            <c:ext xmlns:c16="http://schemas.microsoft.com/office/drawing/2014/chart" uri="{C3380CC4-5D6E-409C-BE32-E72D297353CC}">
              <c16:uniqueId val="{00000000-F83A-4FDB-8F4F-953BF9AFE3D1}"/>
            </c:ext>
          </c:extLst>
        </c:ser>
        <c:ser>
          <c:idx val="1"/>
          <c:order val="1"/>
          <c:tx>
            <c:strRef>
              <c:f>'Buy Back Graph'!$C$2</c:f>
              <c:strCache>
                <c:ptCount val="1"/>
                <c:pt idx="0">
                  <c:v>Plastic cups (kWh)</c:v>
                </c:pt>
              </c:strCache>
            </c:strRef>
          </c:tx>
          <c:spPr>
            <a:ln w="28575" cap="rnd">
              <a:solidFill>
                <a:schemeClr val="accent5"/>
              </a:solidFill>
              <a:round/>
            </a:ln>
            <a:effectLst/>
          </c:spPr>
          <c:marker>
            <c:symbol val="none"/>
          </c:marker>
          <c:val>
            <c:numRef>
              <c:f>'Buy Back Graph'!$C$3:$C$9</c:f>
              <c:numCache>
                <c:formatCode>0.000</c:formatCode>
                <c:ptCount val="7"/>
                <c:pt idx="0">
                  <c:v>0.27300000000000002</c:v>
                </c:pt>
                <c:pt idx="1">
                  <c:v>0.27300000000000002</c:v>
                </c:pt>
                <c:pt idx="2">
                  <c:v>0.27300000000000002</c:v>
                </c:pt>
                <c:pt idx="3">
                  <c:v>0.27300000000000002</c:v>
                </c:pt>
                <c:pt idx="4">
                  <c:v>0.27300000000000002</c:v>
                </c:pt>
                <c:pt idx="5">
                  <c:v>0.27300000000000002</c:v>
                </c:pt>
                <c:pt idx="6">
                  <c:v>0.27300000000000002</c:v>
                </c:pt>
              </c:numCache>
            </c:numRef>
          </c:val>
          <c:smooth val="0"/>
          <c:extLst>
            <c:ext xmlns:c16="http://schemas.microsoft.com/office/drawing/2014/chart" uri="{C3380CC4-5D6E-409C-BE32-E72D297353CC}">
              <c16:uniqueId val="{00000001-F83A-4FDB-8F4F-953BF9AFE3D1}"/>
            </c:ext>
          </c:extLst>
        </c:ser>
        <c:ser>
          <c:idx val="2"/>
          <c:order val="2"/>
          <c:tx>
            <c:strRef>
              <c:f>'Buy Back Graph'!$D$2</c:f>
              <c:strCache>
                <c:ptCount val="1"/>
                <c:pt idx="0">
                  <c:v>Mason Jar (kWh)</c:v>
                </c:pt>
              </c:strCache>
            </c:strRef>
          </c:tx>
          <c:spPr>
            <a:ln w="28575" cap="rnd">
              <a:solidFill>
                <a:schemeClr val="accent4"/>
              </a:solidFill>
              <a:round/>
            </a:ln>
            <a:effectLst/>
          </c:spPr>
          <c:marker>
            <c:symbol val="none"/>
          </c:marker>
          <c:val>
            <c:numRef>
              <c:f>'Buy Back Graph'!$D$3:$D$9</c:f>
              <c:numCache>
                <c:formatCode>0.00</c:formatCode>
                <c:ptCount val="7"/>
                <c:pt idx="0">
                  <c:v>1.81</c:v>
                </c:pt>
                <c:pt idx="1">
                  <c:v>0.90500000000000003</c:v>
                </c:pt>
                <c:pt idx="2">
                  <c:v>0.60333333333333339</c:v>
                </c:pt>
                <c:pt idx="3">
                  <c:v>0.45250000000000001</c:v>
                </c:pt>
                <c:pt idx="4">
                  <c:v>0.36199999999999999</c:v>
                </c:pt>
                <c:pt idx="5">
                  <c:v>0.30166666666666669</c:v>
                </c:pt>
                <c:pt idx="6">
                  <c:v>0.25857142857142856</c:v>
                </c:pt>
              </c:numCache>
            </c:numRef>
          </c:val>
          <c:smooth val="0"/>
          <c:extLst>
            <c:ext xmlns:c16="http://schemas.microsoft.com/office/drawing/2014/chart" uri="{C3380CC4-5D6E-409C-BE32-E72D297353CC}">
              <c16:uniqueId val="{00000002-F83A-4FDB-8F4F-953BF9AFE3D1}"/>
            </c:ext>
          </c:extLst>
        </c:ser>
        <c:dLbls>
          <c:showLegendKey val="0"/>
          <c:showVal val="0"/>
          <c:showCatName val="0"/>
          <c:showSerName val="0"/>
          <c:showPercent val="0"/>
          <c:showBubbleSize val="0"/>
        </c:dLbls>
        <c:smooth val="0"/>
        <c:axId val="405173400"/>
        <c:axId val="547545256"/>
      </c:lineChart>
      <c:catAx>
        <c:axId val="405173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Uses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545256"/>
        <c:crosses val="autoZero"/>
        <c:auto val="1"/>
        <c:lblAlgn val="ctr"/>
        <c:lblOffset val="100"/>
        <c:noMultiLvlLbl val="0"/>
      </c:catAx>
      <c:valAx>
        <c:axId val="547545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1" i="0" baseline="0">
                    <a:effectLst/>
                  </a:rPr>
                  <a:t>Embedded Energy (kWh)</a:t>
                </a:r>
                <a:endParaRPr lang="en-US"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1734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CO2</a:t>
            </a:r>
            <a:r>
              <a:rPr lang="en-US" baseline="0"/>
              <a:t> Buyback</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cked"/>
        <c:varyColors val="0"/>
        <c:ser>
          <c:idx val="0"/>
          <c:order val="0"/>
          <c:tx>
            <c:strRef>
              <c:f>'Buy Back Graph'!$G$2</c:f>
              <c:strCache>
                <c:ptCount val="1"/>
                <c:pt idx="0">
                  <c:v>Paper cups (Kg C02)</c:v>
                </c:pt>
              </c:strCache>
            </c:strRef>
          </c:tx>
          <c:spPr>
            <a:ln w="28575" cap="rnd">
              <a:solidFill>
                <a:schemeClr val="accent1"/>
              </a:solidFill>
              <a:round/>
            </a:ln>
            <a:effectLst/>
          </c:spPr>
          <c:marker>
            <c:symbol val="none"/>
          </c:marker>
          <c:val>
            <c:numRef>
              <c:f>'Buy Back Graph'!$G$3:$G$14</c:f>
              <c:numCache>
                <c:formatCode>0.000</c:formatCode>
                <c:ptCount val="12"/>
                <c:pt idx="0">
                  <c:v>5.0999999999999997E-2</c:v>
                </c:pt>
                <c:pt idx="1">
                  <c:v>5.0999999999999997E-2</c:v>
                </c:pt>
                <c:pt idx="2">
                  <c:v>5.0999999999999997E-2</c:v>
                </c:pt>
                <c:pt idx="3">
                  <c:v>5.0999999999999997E-2</c:v>
                </c:pt>
                <c:pt idx="4">
                  <c:v>5.0999999999999997E-2</c:v>
                </c:pt>
                <c:pt idx="5">
                  <c:v>5.0999999999999997E-2</c:v>
                </c:pt>
                <c:pt idx="6">
                  <c:v>5.0999999999999997E-2</c:v>
                </c:pt>
                <c:pt idx="7">
                  <c:v>5.0999999999999997E-2</c:v>
                </c:pt>
                <c:pt idx="8">
                  <c:v>5.0999999999999997E-2</c:v>
                </c:pt>
                <c:pt idx="9">
                  <c:v>5.0999999999999997E-2</c:v>
                </c:pt>
                <c:pt idx="10">
                  <c:v>5.0999999999999997E-2</c:v>
                </c:pt>
                <c:pt idx="11">
                  <c:v>5.0999999999999997E-2</c:v>
                </c:pt>
              </c:numCache>
            </c:numRef>
          </c:val>
          <c:smooth val="0"/>
          <c:extLst>
            <c:ext xmlns:c16="http://schemas.microsoft.com/office/drawing/2014/chart" uri="{C3380CC4-5D6E-409C-BE32-E72D297353CC}">
              <c16:uniqueId val="{00000000-4837-4BAA-9E40-3530A22513CA}"/>
            </c:ext>
          </c:extLst>
        </c:ser>
        <c:ser>
          <c:idx val="1"/>
          <c:order val="1"/>
          <c:tx>
            <c:strRef>
              <c:f>'Buy Back Graph'!$H$2</c:f>
              <c:strCache>
                <c:ptCount val="1"/>
                <c:pt idx="0">
                  <c:v>Plastic cups (Kg C02)</c:v>
                </c:pt>
              </c:strCache>
            </c:strRef>
          </c:tx>
          <c:spPr>
            <a:ln w="28575" cap="rnd">
              <a:solidFill>
                <a:schemeClr val="accent2"/>
              </a:solidFill>
              <a:round/>
            </a:ln>
            <a:effectLst/>
          </c:spPr>
          <c:marker>
            <c:symbol val="none"/>
          </c:marker>
          <c:val>
            <c:numRef>
              <c:f>'Buy Back Graph'!$H$3:$H$14</c:f>
              <c:numCache>
                <c:formatCode>0.000</c:formatCode>
                <c:ptCount val="12"/>
                <c:pt idx="0">
                  <c:v>3.5000000000000003E-2</c:v>
                </c:pt>
                <c:pt idx="1">
                  <c:v>3.5000000000000003E-2</c:v>
                </c:pt>
                <c:pt idx="2">
                  <c:v>3.5000000000000003E-2</c:v>
                </c:pt>
                <c:pt idx="3">
                  <c:v>3.5000000000000003E-2</c:v>
                </c:pt>
                <c:pt idx="4">
                  <c:v>3.5000000000000003E-2</c:v>
                </c:pt>
                <c:pt idx="5">
                  <c:v>3.5000000000000003E-2</c:v>
                </c:pt>
                <c:pt idx="6">
                  <c:v>3.5000000000000003E-2</c:v>
                </c:pt>
                <c:pt idx="7">
                  <c:v>3.5000000000000003E-2</c:v>
                </c:pt>
                <c:pt idx="8">
                  <c:v>3.5000000000000003E-2</c:v>
                </c:pt>
                <c:pt idx="9">
                  <c:v>3.5000000000000003E-2</c:v>
                </c:pt>
                <c:pt idx="10">
                  <c:v>3.5000000000000003E-2</c:v>
                </c:pt>
                <c:pt idx="11">
                  <c:v>3.5000000000000003E-2</c:v>
                </c:pt>
              </c:numCache>
            </c:numRef>
          </c:val>
          <c:smooth val="0"/>
          <c:extLst>
            <c:ext xmlns:c16="http://schemas.microsoft.com/office/drawing/2014/chart" uri="{C3380CC4-5D6E-409C-BE32-E72D297353CC}">
              <c16:uniqueId val="{00000001-4837-4BAA-9E40-3530A22513CA}"/>
            </c:ext>
          </c:extLst>
        </c:ser>
        <c:ser>
          <c:idx val="2"/>
          <c:order val="2"/>
          <c:tx>
            <c:strRef>
              <c:f>'Buy Back Graph'!$I$2</c:f>
              <c:strCache>
                <c:ptCount val="1"/>
                <c:pt idx="0">
                  <c:v>Mason Jar (Kg C02)</c:v>
                </c:pt>
              </c:strCache>
            </c:strRef>
          </c:tx>
          <c:spPr>
            <a:ln w="28575" cap="rnd">
              <a:solidFill>
                <a:schemeClr val="accent3"/>
              </a:solidFill>
              <a:round/>
            </a:ln>
            <a:effectLst/>
          </c:spPr>
          <c:marker>
            <c:symbol val="none"/>
          </c:marker>
          <c:val>
            <c:numRef>
              <c:f>'Buy Back Graph'!$I$3:$I$14</c:f>
              <c:numCache>
                <c:formatCode>0.000</c:formatCode>
                <c:ptCount val="12"/>
                <c:pt idx="0">
                  <c:v>0.50900000000000001</c:v>
                </c:pt>
                <c:pt idx="1">
                  <c:v>0.2545</c:v>
                </c:pt>
                <c:pt idx="2">
                  <c:v>0.16966666666666666</c:v>
                </c:pt>
                <c:pt idx="3">
                  <c:v>0.12725</c:v>
                </c:pt>
                <c:pt idx="4">
                  <c:v>0.1018</c:v>
                </c:pt>
                <c:pt idx="5">
                  <c:v>8.483333333333333E-2</c:v>
                </c:pt>
                <c:pt idx="6">
                  <c:v>7.2714285714285717E-2</c:v>
                </c:pt>
                <c:pt idx="7">
                  <c:v>6.3625000000000001E-2</c:v>
                </c:pt>
                <c:pt idx="8">
                  <c:v>5.6555555555555553E-2</c:v>
                </c:pt>
                <c:pt idx="9">
                  <c:v>5.0900000000000001E-2</c:v>
                </c:pt>
                <c:pt idx="10">
                  <c:v>4.6272727272727271E-2</c:v>
                </c:pt>
                <c:pt idx="11">
                  <c:v>4.2416666666666665E-2</c:v>
                </c:pt>
              </c:numCache>
            </c:numRef>
          </c:val>
          <c:smooth val="0"/>
          <c:extLst>
            <c:ext xmlns:c16="http://schemas.microsoft.com/office/drawing/2014/chart" uri="{C3380CC4-5D6E-409C-BE32-E72D297353CC}">
              <c16:uniqueId val="{00000002-4837-4BAA-9E40-3530A22513CA}"/>
            </c:ext>
          </c:extLst>
        </c:ser>
        <c:dLbls>
          <c:showLegendKey val="0"/>
          <c:showVal val="0"/>
          <c:showCatName val="0"/>
          <c:showSerName val="0"/>
          <c:showPercent val="0"/>
          <c:showBubbleSize val="0"/>
        </c:dLbls>
        <c:smooth val="0"/>
        <c:axId val="549041616"/>
        <c:axId val="549043584"/>
      </c:lineChart>
      <c:catAx>
        <c:axId val="549041616"/>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Uses</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043584"/>
        <c:crosses val="autoZero"/>
        <c:auto val="1"/>
        <c:lblAlgn val="ctr"/>
        <c:lblOffset val="100"/>
        <c:noMultiLvlLbl val="0"/>
      </c:catAx>
      <c:valAx>
        <c:axId val="5490435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1" i="0" baseline="0">
                    <a:effectLst/>
                  </a:rPr>
                  <a:t>Embedded C02 (Kg C02)</a:t>
                </a:r>
                <a:endParaRPr lang="en-US" sz="1000">
                  <a:effectLst/>
                </a:endParaRPr>
              </a:p>
            </c:rich>
          </c:tx>
          <c:layout>
            <c:manualLayout>
              <c:xMode val="edge"/>
              <c:yMode val="edge"/>
              <c:x val="3.038517060367454E-2"/>
              <c:y val="7.4490740740740746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0416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0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0</xdr:col>
      <xdr:colOff>42862</xdr:colOff>
      <xdr:row>12</xdr:row>
      <xdr:rowOff>19049</xdr:rowOff>
    </xdr:from>
    <xdr:to>
      <xdr:col>4</xdr:col>
      <xdr:colOff>495300</xdr:colOff>
      <xdr:row>23</xdr:row>
      <xdr:rowOff>161924</xdr:rowOff>
    </xdr:to>
    <xdr:graphicFrame macro="">
      <xdr:nvGraphicFramePr>
        <xdr:cNvPr id="4" name="Chart 3">
          <a:extLst>
            <a:ext uri="{FF2B5EF4-FFF2-40B4-BE49-F238E27FC236}">
              <a16:creationId xmlns:a16="http://schemas.microsoft.com/office/drawing/2014/main" id="{5FD4E07D-1E20-4B17-9FAE-05A11C8155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71437</xdr:colOff>
      <xdr:row>16</xdr:row>
      <xdr:rowOff>19050</xdr:rowOff>
    </xdr:from>
    <xdr:to>
      <xdr:col>9</xdr:col>
      <xdr:colOff>576262</xdr:colOff>
      <xdr:row>30</xdr:row>
      <xdr:rowOff>95250</xdr:rowOff>
    </xdr:to>
    <xdr:graphicFrame macro="">
      <xdr:nvGraphicFramePr>
        <xdr:cNvPr id="5" name="Chart 4">
          <a:extLst>
            <a:ext uri="{FF2B5EF4-FFF2-40B4-BE49-F238E27FC236}">
              <a16:creationId xmlns:a16="http://schemas.microsoft.com/office/drawing/2014/main" id="{F416FE05-687D-4EBA-A962-0F9381A715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180975</xdr:colOff>
      <xdr:row>20</xdr:row>
      <xdr:rowOff>11746</xdr:rowOff>
    </xdr:to>
    <xdr:pic>
      <xdr:nvPicPr>
        <xdr:cNvPr id="3" name="Picture 2">
          <a:extLst>
            <a:ext uri="{FF2B5EF4-FFF2-40B4-BE49-F238E27FC236}">
              <a16:creationId xmlns:a16="http://schemas.microsoft.com/office/drawing/2014/main" id="{3C56A9E3-69BF-4D05-982B-695152EE60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057775" cy="38217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171450</xdr:colOff>
      <xdr:row>19</xdr:row>
      <xdr:rowOff>187959</xdr:rowOff>
    </xdr:to>
    <xdr:pic>
      <xdr:nvPicPr>
        <xdr:cNvPr id="3" name="Picture 2">
          <a:extLst>
            <a:ext uri="{FF2B5EF4-FFF2-40B4-BE49-F238E27FC236}">
              <a16:creationId xmlns:a16="http://schemas.microsoft.com/office/drawing/2014/main" id="{90A1AEA1-1A3D-420D-A098-3836A99AC2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5048250" cy="38074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2"/>
  <sheetViews>
    <sheetView tabSelected="1" workbookViewId="0">
      <selection activeCell="M15" sqref="M15"/>
    </sheetView>
  </sheetViews>
  <sheetFormatPr defaultRowHeight="15" x14ac:dyDescent="0.25"/>
  <sheetData>
    <row r="2" spans="1:10" ht="15" customHeight="1" x14ac:dyDescent="0.25">
      <c r="A2" s="17" t="s">
        <v>20</v>
      </c>
      <c r="B2" s="17"/>
      <c r="C2" s="17"/>
      <c r="D2" s="17"/>
      <c r="E2" s="17"/>
      <c r="F2" s="17"/>
      <c r="G2" s="17"/>
      <c r="H2" s="17"/>
      <c r="I2" s="17"/>
      <c r="J2" s="17"/>
    </row>
    <row r="3" spans="1:10" ht="15" customHeight="1" x14ac:dyDescent="0.25">
      <c r="A3" s="17"/>
      <c r="B3" s="17"/>
      <c r="C3" s="17"/>
      <c r="D3" s="17"/>
      <c r="E3" s="17"/>
      <c r="F3" s="17"/>
      <c r="G3" s="17"/>
      <c r="H3" s="17"/>
      <c r="I3" s="17"/>
      <c r="J3" s="17"/>
    </row>
    <row r="5" spans="1:10" ht="15" customHeight="1" x14ac:dyDescent="0.25">
      <c r="A5" s="18" t="s">
        <v>42</v>
      </c>
      <c r="B5" s="18"/>
      <c r="C5" s="18"/>
      <c r="D5" s="18"/>
      <c r="E5" s="18"/>
      <c r="F5" s="18"/>
      <c r="G5" s="18"/>
      <c r="H5" s="18"/>
      <c r="I5" s="18"/>
      <c r="J5" s="18"/>
    </row>
    <row r="6" spans="1:10" x14ac:dyDescent="0.25">
      <c r="A6" s="18"/>
      <c r="B6" s="18"/>
      <c r="C6" s="18"/>
      <c r="D6" s="18"/>
      <c r="E6" s="18"/>
      <c r="F6" s="18"/>
      <c r="G6" s="18"/>
      <c r="H6" s="18"/>
      <c r="I6" s="18"/>
      <c r="J6" s="18"/>
    </row>
    <row r="7" spans="1:10" x14ac:dyDescent="0.25">
      <c r="A7" s="18"/>
      <c r="B7" s="18"/>
      <c r="C7" s="18"/>
      <c r="D7" s="18"/>
      <c r="E7" s="18"/>
      <c r="F7" s="18"/>
      <c r="G7" s="18"/>
      <c r="H7" s="18"/>
      <c r="I7" s="18"/>
      <c r="J7" s="18"/>
    </row>
    <row r="8" spans="1:10" x14ac:dyDescent="0.25">
      <c r="A8" s="18"/>
      <c r="B8" s="18"/>
      <c r="C8" s="18"/>
      <c r="D8" s="18"/>
      <c r="E8" s="18"/>
      <c r="F8" s="18"/>
      <c r="G8" s="18"/>
      <c r="H8" s="18"/>
      <c r="I8" s="18"/>
      <c r="J8" s="18"/>
    </row>
    <row r="9" spans="1:10" x14ac:dyDescent="0.25">
      <c r="A9" s="18"/>
      <c r="B9" s="18"/>
      <c r="C9" s="18"/>
      <c r="D9" s="18"/>
      <c r="E9" s="18"/>
      <c r="F9" s="18"/>
      <c r="G9" s="18"/>
      <c r="H9" s="18"/>
      <c r="I9" s="18"/>
      <c r="J9" s="18"/>
    </row>
    <row r="10" spans="1:10" x14ac:dyDescent="0.25">
      <c r="A10" s="18"/>
      <c r="B10" s="18"/>
      <c r="C10" s="18"/>
      <c r="D10" s="18"/>
      <c r="E10" s="18"/>
      <c r="F10" s="18"/>
      <c r="G10" s="18"/>
      <c r="H10" s="18"/>
      <c r="I10" s="18"/>
      <c r="J10" s="18"/>
    </row>
    <row r="11" spans="1:10" x14ac:dyDescent="0.25">
      <c r="A11" s="18"/>
      <c r="B11" s="18"/>
      <c r="C11" s="18"/>
      <c r="D11" s="18"/>
      <c r="E11" s="18"/>
      <c r="F11" s="18"/>
      <c r="G11" s="18"/>
      <c r="H11" s="18"/>
      <c r="I11" s="18"/>
      <c r="J11" s="18"/>
    </row>
    <row r="12" spans="1:10" x14ac:dyDescent="0.25">
      <c r="A12" s="18"/>
      <c r="B12" s="18"/>
      <c r="C12" s="18"/>
      <c r="D12" s="18"/>
      <c r="E12" s="18"/>
      <c r="F12" s="18"/>
      <c r="G12" s="18"/>
      <c r="H12" s="18"/>
      <c r="I12" s="18"/>
      <c r="J12" s="18"/>
    </row>
    <row r="13" spans="1:10" x14ac:dyDescent="0.25">
      <c r="A13" s="18"/>
      <c r="B13" s="18"/>
      <c r="C13" s="18"/>
      <c r="D13" s="18"/>
      <c r="E13" s="18"/>
      <c r="F13" s="18"/>
      <c r="G13" s="18"/>
      <c r="H13" s="18"/>
      <c r="I13" s="18"/>
      <c r="J13" s="18"/>
    </row>
    <row r="14" spans="1:10" x14ac:dyDescent="0.25">
      <c r="A14" s="18"/>
      <c r="B14" s="18"/>
      <c r="C14" s="18"/>
      <c r="D14" s="18"/>
      <c r="E14" s="18"/>
      <c r="F14" s="18"/>
      <c r="G14" s="18"/>
      <c r="H14" s="18"/>
      <c r="I14" s="18"/>
      <c r="J14" s="18"/>
    </row>
    <row r="15" spans="1:10" x14ac:dyDescent="0.25">
      <c r="A15" s="18"/>
      <c r="B15" s="18"/>
      <c r="C15" s="18"/>
      <c r="D15" s="18"/>
      <c r="E15" s="18"/>
      <c r="F15" s="18"/>
      <c r="G15" s="18"/>
      <c r="H15" s="18"/>
      <c r="I15" s="18"/>
      <c r="J15" s="18"/>
    </row>
    <row r="16" spans="1:10" x14ac:dyDescent="0.25">
      <c r="A16" s="18"/>
      <c r="B16" s="18"/>
      <c r="C16" s="18"/>
      <c r="D16" s="18"/>
      <c r="E16" s="18"/>
      <c r="F16" s="18"/>
      <c r="G16" s="18"/>
      <c r="H16" s="18"/>
      <c r="I16" s="18"/>
      <c r="J16" s="18"/>
    </row>
    <row r="17" spans="1:10" x14ac:dyDescent="0.25">
      <c r="A17" s="18"/>
      <c r="B17" s="18"/>
      <c r="C17" s="18"/>
      <c r="D17" s="18"/>
      <c r="E17" s="18"/>
      <c r="F17" s="18"/>
      <c r="G17" s="18"/>
      <c r="H17" s="18"/>
      <c r="I17" s="18"/>
      <c r="J17" s="18"/>
    </row>
    <row r="18" spans="1:10" x14ac:dyDescent="0.25">
      <c r="A18" s="18"/>
      <c r="B18" s="18"/>
      <c r="C18" s="18"/>
      <c r="D18" s="18"/>
      <c r="E18" s="18"/>
      <c r="F18" s="18"/>
      <c r="G18" s="18"/>
      <c r="H18" s="18"/>
      <c r="I18" s="18"/>
      <c r="J18" s="18"/>
    </row>
    <row r="19" spans="1:10" x14ac:dyDescent="0.25">
      <c r="A19" s="18"/>
      <c r="B19" s="18"/>
      <c r="C19" s="18"/>
      <c r="D19" s="18"/>
      <c r="E19" s="18"/>
      <c r="F19" s="18"/>
      <c r="G19" s="18"/>
      <c r="H19" s="18"/>
      <c r="I19" s="18"/>
      <c r="J19" s="18"/>
    </row>
    <row r="20" spans="1:10" x14ac:dyDescent="0.25">
      <c r="A20" s="18"/>
      <c r="B20" s="18"/>
      <c r="C20" s="18"/>
      <c r="D20" s="18"/>
      <c r="E20" s="18"/>
      <c r="F20" s="18"/>
      <c r="G20" s="18"/>
      <c r="H20" s="18"/>
      <c r="I20" s="18"/>
      <c r="J20" s="18"/>
    </row>
    <row r="21" spans="1:10" x14ac:dyDescent="0.25">
      <c r="A21" s="18"/>
      <c r="B21" s="18"/>
      <c r="C21" s="18"/>
      <c r="D21" s="18"/>
      <c r="E21" s="18"/>
      <c r="F21" s="18"/>
      <c r="G21" s="18"/>
      <c r="H21" s="18"/>
      <c r="I21" s="18"/>
      <c r="J21" s="18"/>
    </row>
    <row r="22" spans="1:10" x14ac:dyDescent="0.25">
      <c r="A22" s="18"/>
      <c r="B22" s="18"/>
      <c r="C22" s="18"/>
      <c r="D22" s="18"/>
      <c r="E22" s="18"/>
      <c r="F22" s="18"/>
      <c r="G22" s="18"/>
      <c r="H22" s="18"/>
      <c r="I22" s="18"/>
      <c r="J22" s="18"/>
    </row>
  </sheetData>
  <mergeCells count="2">
    <mergeCell ref="A2:J3"/>
    <mergeCell ref="A5:J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1"/>
  <sheetViews>
    <sheetView topLeftCell="A2" workbookViewId="0">
      <selection activeCell="A21" sqref="A21"/>
    </sheetView>
  </sheetViews>
  <sheetFormatPr defaultRowHeight="15" x14ac:dyDescent="0.25"/>
  <cols>
    <col min="1" max="1" width="36.28515625" bestFit="1" customWidth="1"/>
    <col min="2" max="2" width="6" bestFit="1" customWidth="1"/>
    <col min="3" max="3" width="11.42578125" bestFit="1" customWidth="1"/>
    <col min="4" max="6" width="9.140625" customWidth="1"/>
    <col min="15" max="15" width="15.85546875" bestFit="1" customWidth="1"/>
    <col min="16" max="16" width="6" bestFit="1" customWidth="1"/>
    <col min="17" max="17" width="10.42578125" bestFit="1" customWidth="1"/>
    <col min="18" max="18" width="4.28515625" bestFit="1" customWidth="1"/>
    <col min="19" max="19" width="6" bestFit="1" customWidth="1"/>
    <col min="20" max="20" width="11.42578125" bestFit="1" customWidth="1"/>
  </cols>
  <sheetData>
    <row r="1" spans="1:20" x14ac:dyDescent="0.25">
      <c r="O1" s="14" t="s">
        <v>22</v>
      </c>
      <c r="P1" s="14"/>
      <c r="Q1" s="14"/>
      <c r="R1" s="15"/>
      <c r="S1" s="15"/>
      <c r="T1" s="15"/>
    </row>
    <row r="2" spans="1:20" ht="15" customHeight="1" x14ac:dyDescent="0.25">
      <c r="A2" s="17" t="s">
        <v>20</v>
      </c>
      <c r="B2" s="17"/>
      <c r="C2" s="17"/>
      <c r="D2" s="17"/>
      <c r="E2" s="17"/>
      <c r="F2" s="17"/>
      <c r="G2" s="17"/>
      <c r="H2" s="17"/>
      <c r="I2" s="17"/>
      <c r="L2" s="5"/>
      <c r="M2" s="5"/>
      <c r="N2" s="5"/>
      <c r="O2" s="15" t="s">
        <v>3</v>
      </c>
      <c r="P2" s="15">
        <v>1.81</v>
      </c>
      <c r="Q2" s="15" t="s">
        <v>0</v>
      </c>
      <c r="R2" s="15" t="s">
        <v>4</v>
      </c>
      <c r="S2" s="15">
        <v>0.50900000000000001</v>
      </c>
      <c r="T2" s="15" t="s">
        <v>1</v>
      </c>
    </row>
    <row r="3" spans="1:20" ht="15" customHeight="1" x14ac:dyDescent="0.25">
      <c r="A3" s="17"/>
      <c r="B3" s="17"/>
      <c r="C3" s="17"/>
      <c r="D3" s="17"/>
      <c r="E3" s="17"/>
      <c r="F3" s="17"/>
      <c r="G3" s="17"/>
      <c r="H3" s="17"/>
      <c r="I3" s="17"/>
      <c r="O3" s="15" t="s">
        <v>5</v>
      </c>
      <c r="P3" s="15">
        <v>0.26200000000000001</v>
      </c>
      <c r="Q3" s="15" t="s">
        <v>0</v>
      </c>
      <c r="R3" s="15" t="s">
        <v>4</v>
      </c>
      <c r="S3" s="15">
        <v>5.0999999999999997E-2</v>
      </c>
      <c r="T3" s="15" t="s">
        <v>1</v>
      </c>
    </row>
    <row r="4" spans="1:20" x14ac:dyDescent="0.25">
      <c r="O4" s="15" t="s">
        <v>6</v>
      </c>
      <c r="P4" s="15">
        <v>0.27300000000000002</v>
      </c>
      <c r="Q4" s="15" t="s">
        <v>0</v>
      </c>
      <c r="R4" s="15" t="s">
        <v>4</v>
      </c>
      <c r="S4" s="15">
        <v>3.5000000000000003E-2</v>
      </c>
      <c r="T4" s="15" t="s">
        <v>1</v>
      </c>
    </row>
    <row r="5" spans="1:20" ht="30" customHeight="1" x14ac:dyDescent="0.25">
      <c r="A5" s="11" t="s">
        <v>21</v>
      </c>
      <c r="B5" s="11"/>
      <c r="C5" s="11"/>
      <c r="D5" s="11"/>
      <c r="E5" s="11"/>
      <c r="F5" s="11"/>
      <c r="G5" s="11"/>
      <c r="H5" s="11"/>
      <c r="I5" s="11"/>
      <c r="J5" s="11"/>
      <c r="K5" s="11"/>
      <c r="O5" s="15"/>
      <c r="P5" s="15"/>
      <c r="Q5" s="15"/>
      <c r="R5" s="15"/>
      <c r="S5" s="15"/>
      <c r="T5" s="15"/>
    </row>
    <row r="6" spans="1:20" x14ac:dyDescent="0.25">
      <c r="O6" s="15" t="s">
        <v>12</v>
      </c>
      <c r="P6" s="15">
        <v>500</v>
      </c>
      <c r="Q6" s="15"/>
      <c r="R6" s="15"/>
      <c r="S6" s="15"/>
      <c r="T6" s="15"/>
    </row>
    <row r="7" spans="1:20" x14ac:dyDescent="0.25">
      <c r="A7" t="s">
        <v>32</v>
      </c>
      <c r="B7" s="1">
        <f>P2</f>
        <v>1.81</v>
      </c>
      <c r="C7" t="s">
        <v>0</v>
      </c>
      <c r="O7" s="15" t="s">
        <v>13</v>
      </c>
      <c r="P7" s="15">
        <v>365</v>
      </c>
      <c r="Q7" s="15"/>
      <c r="R7" s="15"/>
      <c r="S7" s="15"/>
      <c r="T7" s="15"/>
    </row>
    <row r="8" spans="1:20" x14ac:dyDescent="0.25">
      <c r="A8" t="s">
        <v>33</v>
      </c>
      <c r="B8" s="1">
        <f>(P3+P4)/2</f>
        <v>0.26750000000000002</v>
      </c>
      <c r="C8" t="s">
        <v>0</v>
      </c>
      <c r="O8" s="15" t="s">
        <v>8</v>
      </c>
      <c r="P8" s="15">
        <v>0.15</v>
      </c>
      <c r="Q8" s="15" t="s">
        <v>9</v>
      </c>
      <c r="R8" s="15"/>
      <c r="S8" s="15"/>
      <c r="T8" s="15"/>
    </row>
    <row r="9" spans="1:20" x14ac:dyDescent="0.25">
      <c r="A9" t="s">
        <v>37</v>
      </c>
      <c r="B9" s="2">
        <f>B7/B8</f>
        <v>6.7663551401869153</v>
      </c>
      <c r="C9" t="s">
        <v>2</v>
      </c>
      <c r="O9" s="15" t="s">
        <v>14</v>
      </c>
      <c r="P9" s="15">
        <v>2</v>
      </c>
      <c r="Q9" s="15"/>
      <c r="R9" s="15"/>
      <c r="S9" s="15"/>
      <c r="T9" s="15"/>
    </row>
    <row r="10" spans="1:20" x14ac:dyDescent="0.25">
      <c r="A10" t="s">
        <v>38</v>
      </c>
      <c r="B10">
        <f>P6*B8</f>
        <v>133.75</v>
      </c>
      <c r="C10" t="s">
        <v>9</v>
      </c>
      <c r="O10" s="15"/>
      <c r="P10" s="15"/>
      <c r="Q10" s="15"/>
      <c r="R10" s="15"/>
      <c r="S10" s="15"/>
      <c r="T10" s="15"/>
    </row>
    <row r="11" spans="1:20" x14ac:dyDescent="0.25">
      <c r="A11" t="s">
        <v>40</v>
      </c>
      <c r="B11">
        <f>(P8*P9)*P7</f>
        <v>109.5</v>
      </c>
      <c r="C11" t="s">
        <v>9</v>
      </c>
      <c r="L11" s="4"/>
      <c r="M11" s="4"/>
      <c r="N11" s="4"/>
      <c r="O11" s="16"/>
      <c r="P11" s="16"/>
      <c r="Q11" s="16"/>
      <c r="R11" s="15"/>
      <c r="S11" s="15"/>
      <c r="T11" s="15"/>
    </row>
    <row r="12" spans="1:20" x14ac:dyDescent="0.25">
      <c r="A12" t="s">
        <v>34</v>
      </c>
      <c r="B12" s="3">
        <f>B10/B11</f>
        <v>1.2214611872146119</v>
      </c>
      <c r="C12" t="s">
        <v>15</v>
      </c>
      <c r="O12" s="15" t="s">
        <v>10</v>
      </c>
      <c r="P12" s="15">
        <v>8.02</v>
      </c>
      <c r="Q12" s="15" t="s">
        <v>11</v>
      </c>
      <c r="R12" s="15"/>
      <c r="S12" s="15"/>
      <c r="T12" s="15"/>
    </row>
    <row r="13" spans="1:20" x14ac:dyDescent="0.25">
      <c r="O13" s="15" t="s">
        <v>16</v>
      </c>
      <c r="P13" s="15">
        <v>40</v>
      </c>
      <c r="Q13" s="15"/>
      <c r="R13" s="15"/>
      <c r="S13" s="15"/>
      <c r="T13" s="15"/>
    </row>
    <row r="14" spans="1:20" x14ac:dyDescent="0.25">
      <c r="A14" s="11" t="s">
        <v>7</v>
      </c>
      <c r="B14" s="11"/>
      <c r="C14" s="11"/>
      <c r="D14" s="11"/>
      <c r="E14" s="11"/>
      <c r="F14" s="11"/>
      <c r="G14" s="11"/>
      <c r="H14" s="11"/>
      <c r="I14" s="11"/>
      <c r="J14" s="11"/>
      <c r="K14" s="11"/>
      <c r="O14" s="15" t="s">
        <v>17</v>
      </c>
      <c r="P14" s="15">
        <v>100</v>
      </c>
      <c r="Q14" s="15"/>
      <c r="R14" s="15"/>
      <c r="S14" s="15"/>
      <c r="T14" s="15"/>
    </row>
    <row r="16" spans="1:20" x14ac:dyDescent="0.25">
      <c r="A16" t="s">
        <v>36</v>
      </c>
      <c r="B16">
        <f>S2</f>
        <v>0.50900000000000001</v>
      </c>
      <c r="C16" t="s">
        <v>1</v>
      </c>
    </row>
    <row r="17" spans="1:3" x14ac:dyDescent="0.25">
      <c r="A17" t="s">
        <v>35</v>
      </c>
      <c r="B17">
        <f>(S3+S4)/2</f>
        <v>4.2999999999999997E-2</v>
      </c>
      <c r="C17" t="s">
        <v>1</v>
      </c>
    </row>
    <row r="18" spans="1:3" x14ac:dyDescent="0.25">
      <c r="A18" t="s">
        <v>37</v>
      </c>
      <c r="B18" s="3">
        <f>B16/B17</f>
        <v>11.837209302325583</v>
      </c>
      <c r="C18" t="s">
        <v>2</v>
      </c>
    </row>
    <row r="19" spans="1:3" x14ac:dyDescent="0.25">
      <c r="A19" t="s">
        <v>39</v>
      </c>
      <c r="B19">
        <f>P6*B17</f>
        <v>21.5</v>
      </c>
      <c r="C19" t="s">
        <v>18</v>
      </c>
    </row>
    <row r="20" spans="1:3" x14ac:dyDescent="0.25">
      <c r="A20" t="s">
        <v>41</v>
      </c>
      <c r="B20">
        <f>P12*(P14/P13)</f>
        <v>20.049999999999997</v>
      </c>
      <c r="C20" t="s">
        <v>18</v>
      </c>
    </row>
    <row r="21" spans="1:3" x14ac:dyDescent="0.25">
      <c r="A21" t="s">
        <v>34</v>
      </c>
      <c r="B21" s="3">
        <f>B19/B20</f>
        <v>1.0723192019950125</v>
      </c>
      <c r="C21" t="s">
        <v>19</v>
      </c>
    </row>
  </sheetData>
  <mergeCells count="4">
    <mergeCell ref="A5:K5"/>
    <mergeCell ref="A14:K14"/>
    <mergeCell ref="A2:I3"/>
    <mergeCell ref="O1:Q1"/>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opLeftCell="A5" workbookViewId="0">
      <selection activeCell="J14" sqref="J14"/>
    </sheetView>
  </sheetViews>
  <sheetFormatPr defaultRowHeight="15" x14ac:dyDescent="0.25"/>
  <cols>
    <col min="1" max="1" width="5.28515625" bestFit="1" customWidth="1"/>
    <col min="2" max="2" width="16.140625" bestFit="1" customWidth="1"/>
    <col min="3" max="3" width="17" bestFit="1" customWidth="1"/>
    <col min="4" max="4" width="15.28515625" bestFit="1" customWidth="1"/>
    <col min="6" max="6" width="5.28515625" bestFit="1" customWidth="1"/>
    <col min="7" max="7" width="18.5703125" bestFit="1" customWidth="1"/>
    <col min="8" max="8" width="19.42578125" bestFit="1" customWidth="1"/>
    <col min="9" max="9" width="17.7109375" bestFit="1" customWidth="1"/>
  </cols>
  <sheetData>
    <row r="1" spans="1:9" x14ac:dyDescent="0.25">
      <c r="A1" s="12" t="s">
        <v>23</v>
      </c>
      <c r="B1" s="13"/>
      <c r="C1" s="13"/>
      <c r="D1" s="13"/>
      <c r="F1" s="12" t="s">
        <v>28</v>
      </c>
      <c r="G1" s="13"/>
      <c r="H1" s="13"/>
      <c r="I1" s="13"/>
    </row>
    <row r="2" spans="1:9" x14ac:dyDescent="0.25">
      <c r="A2" s="6" t="s">
        <v>24</v>
      </c>
      <c r="B2" s="6" t="s">
        <v>25</v>
      </c>
      <c r="C2" s="6" t="s">
        <v>26</v>
      </c>
      <c r="D2" s="6" t="s">
        <v>27</v>
      </c>
      <c r="F2" s="9" t="s">
        <v>24</v>
      </c>
      <c r="G2" s="9" t="s">
        <v>29</v>
      </c>
      <c r="H2" s="9" t="s">
        <v>30</v>
      </c>
      <c r="I2" s="9" t="s">
        <v>31</v>
      </c>
    </row>
    <row r="3" spans="1:9" x14ac:dyDescent="0.25">
      <c r="A3" s="6">
        <v>1</v>
      </c>
      <c r="B3" s="7">
        <f>Calculation!$P$3</f>
        <v>0.26200000000000001</v>
      </c>
      <c r="C3" s="7">
        <f>Calculation!$P$4</f>
        <v>0.27300000000000002</v>
      </c>
      <c r="D3" s="8">
        <f>Calculation!$P$2/'Buy Back Graph'!A3</f>
        <v>1.81</v>
      </c>
      <c r="F3" s="9">
        <v>1</v>
      </c>
      <c r="G3" s="10">
        <f>Calculation!$S$3</f>
        <v>5.0999999999999997E-2</v>
      </c>
      <c r="H3" s="10">
        <f>Calculation!$S$4</f>
        <v>3.5000000000000003E-2</v>
      </c>
      <c r="I3" s="10">
        <f>Calculation!$S$2/'Buy Back Graph'!F3</f>
        <v>0.50900000000000001</v>
      </c>
    </row>
    <row r="4" spans="1:9" x14ac:dyDescent="0.25">
      <c r="A4" s="6">
        <v>2</v>
      </c>
      <c r="B4" s="7">
        <f>Calculation!$P$3</f>
        <v>0.26200000000000001</v>
      </c>
      <c r="C4" s="7">
        <f>Calculation!$P$4</f>
        <v>0.27300000000000002</v>
      </c>
      <c r="D4" s="8">
        <f>Calculation!$P$2/'Buy Back Graph'!A4</f>
        <v>0.90500000000000003</v>
      </c>
      <c r="F4" s="9">
        <v>2</v>
      </c>
      <c r="G4" s="10">
        <f>Calculation!$S$3</f>
        <v>5.0999999999999997E-2</v>
      </c>
      <c r="H4" s="10">
        <f>Calculation!$S$4</f>
        <v>3.5000000000000003E-2</v>
      </c>
      <c r="I4" s="10">
        <f>Calculation!$S$2/'Buy Back Graph'!F4</f>
        <v>0.2545</v>
      </c>
    </row>
    <row r="5" spans="1:9" x14ac:dyDescent="0.25">
      <c r="A5" s="6">
        <v>3</v>
      </c>
      <c r="B5" s="7">
        <f>Calculation!$P$3</f>
        <v>0.26200000000000001</v>
      </c>
      <c r="C5" s="7">
        <f>Calculation!$P$4</f>
        <v>0.27300000000000002</v>
      </c>
      <c r="D5" s="8">
        <f>Calculation!$P$2/'Buy Back Graph'!A5</f>
        <v>0.60333333333333339</v>
      </c>
      <c r="F5" s="9">
        <v>3</v>
      </c>
      <c r="G5" s="10">
        <f>Calculation!$S$3</f>
        <v>5.0999999999999997E-2</v>
      </c>
      <c r="H5" s="10">
        <f>Calculation!$S$4</f>
        <v>3.5000000000000003E-2</v>
      </c>
      <c r="I5" s="10">
        <f>Calculation!$S$2/'Buy Back Graph'!F5</f>
        <v>0.16966666666666666</v>
      </c>
    </row>
    <row r="6" spans="1:9" x14ac:dyDescent="0.25">
      <c r="A6" s="6">
        <v>4</v>
      </c>
      <c r="B6" s="7">
        <f>Calculation!$P$3</f>
        <v>0.26200000000000001</v>
      </c>
      <c r="C6" s="7">
        <f>Calculation!$P$4</f>
        <v>0.27300000000000002</v>
      </c>
      <c r="D6" s="8">
        <f>Calculation!$P$2/'Buy Back Graph'!A6</f>
        <v>0.45250000000000001</v>
      </c>
      <c r="F6" s="9">
        <v>4</v>
      </c>
      <c r="G6" s="10">
        <f>Calculation!$S$3</f>
        <v>5.0999999999999997E-2</v>
      </c>
      <c r="H6" s="10">
        <f>Calculation!$S$4</f>
        <v>3.5000000000000003E-2</v>
      </c>
      <c r="I6" s="10">
        <f>Calculation!$S$2/'Buy Back Graph'!F6</f>
        <v>0.12725</v>
      </c>
    </row>
    <row r="7" spans="1:9" x14ac:dyDescent="0.25">
      <c r="A7" s="6">
        <v>5</v>
      </c>
      <c r="B7" s="7">
        <f>Calculation!$P$3</f>
        <v>0.26200000000000001</v>
      </c>
      <c r="C7" s="7">
        <f>Calculation!$P$4</f>
        <v>0.27300000000000002</v>
      </c>
      <c r="D7" s="8">
        <f>Calculation!$P$2/'Buy Back Graph'!A7</f>
        <v>0.36199999999999999</v>
      </c>
      <c r="F7" s="9">
        <v>5</v>
      </c>
      <c r="G7" s="10">
        <f>Calculation!$S$3</f>
        <v>5.0999999999999997E-2</v>
      </c>
      <c r="H7" s="10">
        <f>Calculation!$S$4</f>
        <v>3.5000000000000003E-2</v>
      </c>
      <c r="I7" s="10">
        <f>Calculation!$S$2/'Buy Back Graph'!F7</f>
        <v>0.1018</v>
      </c>
    </row>
    <row r="8" spans="1:9" x14ac:dyDescent="0.25">
      <c r="A8" s="6">
        <v>6</v>
      </c>
      <c r="B8" s="7">
        <f>Calculation!$P$3</f>
        <v>0.26200000000000001</v>
      </c>
      <c r="C8" s="7">
        <f>Calculation!$P$4</f>
        <v>0.27300000000000002</v>
      </c>
      <c r="D8" s="8">
        <f>Calculation!$P$2/'Buy Back Graph'!A8</f>
        <v>0.30166666666666669</v>
      </c>
      <c r="F8" s="9">
        <v>6</v>
      </c>
      <c r="G8" s="10">
        <f>Calculation!$S$3</f>
        <v>5.0999999999999997E-2</v>
      </c>
      <c r="H8" s="10">
        <f>Calculation!$S$4</f>
        <v>3.5000000000000003E-2</v>
      </c>
      <c r="I8" s="10">
        <f>Calculation!$S$2/'Buy Back Graph'!F8</f>
        <v>8.483333333333333E-2</v>
      </c>
    </row>
    <row r="9" spans="1:9" x14ac:dyDescent="0.25">
      <c r="A9" s="6">
        <v>7</v>
      </c>
      <c r="B9" s="7">
        <f>Calculation!$P$3</f>
        <v>0.26200000000000001</v>
      </c>
      <c r="C9" s="7">
        <f>Calculation!$P$4</f>
        <v>0.27300000000000002</v>
      </c>
      <c r="D9" s="8">
        <f>Calculation!$P$2/'Buy Back Graph'!A9</f>
        <v>0.25857142857142856</v>
      </c>
      <c r="F9" s="9">
        <v>7</v>
      </c>
      <c r="G9" s="10">
        <f>Calculation!$S$3</f>
        <v>5.0999999999999997E-2</v>
      </c>
      <c r="H9" s="10">
        <f>Calculation!$S$4</f>
        <v>3.5000000000000003E-2</v>
      </c>
      <c r="I9" s="10">
        <f>Calculation!$S$2/'Buy Back Graph'!F9</f>
        <v>7.2714285714285717E-2</v>
      </c>
    </row>
    <row r="10" spans="1:9" x14ac:dyDescent="0.25">
      <c r="A10" s="6">
        <v>8</v>
      </c>
      <c r="B10" s="7">
        <f>Calculation!$P$3</f>
        <v>0.26200000000000001</v>
      </c>
      <c r="C10" s="7">
        <f>Calculation!$P$4</f>
        <v>0.27300000000000002</v>
      </c>
      <c r="D10" s="8">
        <f>Calculation!$P$2/'Buy Back Graph'!A10</f>
        <v>0.22625000000000001</v>
      </c>
      <c r="F10" s="9">
        <v>8</v>
      </c>
      <c r="G10" s="10">
        <f>Calculation!$S$3</f>
        <v>5.0999999999999997E-2</v>
      </c>
      <c r="H10" s="10">
        <f>Calculation!$S$4</f>
        <v>3.5000000000000003E-2</v>
      </c>
      <c r="I10" s="10">
        <f>Calculation!$S$2/'Buy Back Graph'!F10</f>
        <v>6.3625000000000001E-2</v>
      </c>
    </row>
    <row r="11" spans="1:9" x14ac:dyDescent="0.25">
      <c r="F11" s="9">
        <v>9</v>
      </c>
      <c r="G11" s="10">
        <f>Calculation!$S$3</f>
        <v>5.0999999999999997E-2</v>
      </c>
      <c r="H11" s="10">
        <f>Calculation!$S$4</f>
        <v>3.5000000000000003E-2</v>
      </c>
      <c r="I11" s="10">
        <f>Calculation!$S$2/'Buy Back Graph'!F11</f>
        <v>5.6555555555555553E-2</v>
      </c>
    </row>
    <row r="12" spans="1:9" x14ac:dyDescent="0.25">
      <c r="F12" s="9">
        <v>10</v>
      </c>
      <c r="G12" s="10">
        <f>Calculation!$S$3</f>
        <v>5.0999999999999997E-2</v>
      </c>
      <c r="H12" s="10">
        <f>Calculation!$S$4</f>
        <v>3.5000000000000003E-2</v>
      </c>
      <c r="I12" s="10">
        <f>Calculation!$S$2/'Buy Back Graph'!F12</f>
        <v>5.0900000000000001E-2</v>
      </c>
    </row>
    <row r="13" spans="1:9" x14ac:dyDescent="0.25">
      <c r="F13" s="9">
        <v>11</v>
      </c>
      <c r="G13" s="10">
        <f>Calculation!$S$3</f>
        <v>5.0999999999999997E-2</v>
      </c>
      <c r="H13" s="10">
        <f>Calculation!$S$4</f>
        <v>3.5000000000000003E-2</v>
      </c>
      <c r="I13" s="10">
        <f>Calculation!$S$2/'Buy Back Graph'!F13</f>
        <v>4.6272727272727271E-2</v>
      </c>
    </row>
    <row r="14" spans="1:9" x14ac:dyDescent="0.25">
      <c r="F14" s="9">
        <v>12</v>
      </c>
      <c r="G14" s="10">
        <f>Calculation!$S$3</f>
        <v>5.0999999999999997E-2</v>
      </c>
      <c r="H14" s="10">
        <f>Calculation!$S$4</f>
        <v>3.5000000000000003E-2</v>
      </c>
      <c r="I14" s="10">
        <f>Calculation!$S$2/'Buy Back Graph'!F14</f>
        <v>4.2416666666666665E-2</v>
      </c>
    </row>
    <row r="15" spans="1:9" x14ac:dyDescent="0.25">
      <c r="F15" s="9">
        <v>13</v>
      </c>
      <c r="G15" s="10">
        <f>Calculation!$S$3</f>
        <v>5.0999999999999997E-2</v>
      </c>
      <c r="H15" s="10">
        <f>Calculation!$S$4</f>
        <v>3.5000000000000003E-2</v>
      </c>
      <c r="I15" s="10">
        <f>Calculation!$S$2/'Buy Back Graph'!F15</f>
        <v>3.9153846153846157E-2</v>
      </c>
    </row>
  </sheetData>
  <mergeCells count="2">
    <mergeCell ref="A1:D1"/>
    <mergeCell ref="F1:I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 workbookViewId="0"/>
  </sheetViews>
  <sheetFormatPr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vt:lpstr>
      <vt:lpstr>Calculation</vt:lpstr>
      <vt:lpstr>Buy Back Graph</vt:lpstr>
      <vt:lpstr>kWh Meme</vt:lpstr>
      <vt:lpstr>Kg CO2 Meme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dc:creator>
  <cp:lastModifiedBy>Mike</cp:lastModifiedBy>
  <dcterms:created xsi:type="dcterms:W3CDTF">2016-12-05T04:34:10Z</dcterms:created>
  <dcterms:modified xsi:type="dcterms:W3CDTF">2016-12-08T20:48:58Z</dcterms:modified>
</cp:coreProperties>
</file>