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3300" yWindow="7440" windowWidth="25360" windowHeight="15820" tabRatio="500"/>
  </bookViews>
  <sheets>
    <sheet name="Collection Calcs" sheetId="1" r:id="rId1"/>
    <sheet name="RegionalClimateData" sheetId="2"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O7" i="2" l="1"/>
  <c r="O6" i="2"/>
  <c r="O5" i="2"/>
  <c r="O4" i="2"/>
  <c r="C11" i="1"/>
  <c r="D9" i="1"/>
  <c r="D11" i="1"/>
  <c r="E9" i="1"/>
  <c r="E11" i="1"/>
  <c r="F9" i="1"/>
  <c r="F11" i="1"/>
  <c r="G9" i="1"/>
  <c r="G11" i="1"/>
  <c r="H9" i="1"/>
  <c r="H11" i="1"/>
  <c r="I9" i="1"/>
  <c r="I11" i="1"/>
  <c r="J9" i="1"/>
  <c r="J11" i="1"/>
  <c r="K9" i="1"/>
  <c r="K11" i="1"/>
  <c r="L9" i="1"/>
  <c r="L11" i="1"/>
  <c r="M9" i="1"/>
  <c r="M11" i="1"/>
  <c r="N9" i="1"/>
  <c r="N11" i="1"/>
  <c r="C9" i="1"/>
  <c r="C12" i="1"/>
  <c r="D12" i="1"/>
  <c r="E12" i="1"/>
  <c r="F12" i="1"/>
  <c r="G12" i="1"/>
  <c r="H12" i="1"/>
  <c r="I12" i="1"/>
  <c r="J12" i="1"/>
  <c r="K12" i="1"/>
  <c r="L12" i="1"/>
  <c r="M12" i="1"/>
  <c r="N12" i="1"/>
  <c r="C14" i="1"/>
  <c r="O12" i="1"/>
  <c r="O11" i="1"/>
  <c r="P10" i="1"/>
  <c r="O10" i="1"/>
  <c r="P9" i="1"/>
  <c r="O9" i="1"/>
  <c r="P8" i="1"/>
  <c r="O8" i="1"/>
  <c r="E3" i="1"/>
</calcChain>
</file>

<file path=xl/sharedStrings.xml><?xml version="1.0" encoding="utf-8"?>
<sst xmlns="http://schemas.openxmlformats.org/spreadsheetml/2006/main" count="62" uniqueCount="49">
  <si>
    <t>Sizing a Rainwater Tank based on Climatological and Usage Data</t>
  </si>
  <si>
    <t>User Input</t>
  </si>
  <si>
    <t>Units</t>
  </si>
  <si>
    <t>given</t>
  </si>
  <si>
    <t>Footprint</t>
  </si>
  <si>
    <t>ft2</t>
  </si>
  <si>
    <t>m2</t>
  </si>
  <si>
    <t>gal/ft3</t>
  </si>
  <si>
    <t>Efficiency</t>
  </si>
  <si>
    <t>roof material dependent</t>
  </si>
  <si>
    <t>in/ft</t>
  </si>
  <si>
    <t>Size of Tank</t>
  </si>
  <si>
    <t>gal</t>
  </si>
  <si>
    <t>ID #</t>
  </si>
  <si>
    <t>Jan</t>
  </si>
  <si>
    <t>Feb</t>
  </si>
  <si>
    <t>Mar</t>
  </si>
  <si>
    <t>Apr</t>
  </si>
  <si>
    <t>May</t>
  </si>
  <si>
    <t>Jun</t>
  </si>
  <si>
    <t>Jul</t>
  </si>
  <si>
    <t>Aug</t>
  </si>
  <si>
    <t>Sep</t>
  </si>
  <si>
    <t>Oct</t>
  </si>
  <si>
    <t>Nov</t>
  </si>
  <si>
    <t>Dec</t>
  </si>
  <si>
    <t>Avg</t>
  </si>
  <si>
    <t>Tot</t>
  </si>
  <si>
    <t>Notes:</t>
  </si>
  <si>
    <t>Rainfall (in)</t>
  </si>
  <si>
    <t>http://ggweather.com/normals/MO.htm</t>
  </si>
  <si>
    <t>Collection Capacity (gal)</t>
  </si>
  <si>
    <t>rain fall (in) * 1 ft/12 in * collection area (ft2) * 7.48 gal/ft3 * roof coefficient</t>
  </si>
  <si>
    <t>Usage (gal)</t>
  </si>
  <si>
    <t>Calculate from rules of thumb or get from bill.</t>
  </si>
  <si>
    <t>Tank Vol, starting full in Jan (gal)</t>
  </si>
  <si>
    <t>These are the 1st year tank volumes.</t>
  </si>
  <si>
    <t>2nd year tank volume (gal)</t>
  </si>
  <si>
    <t>These are the 2nd year tank volumes.</t>
  </si>
  <si>
    <t>Tank can't fill up past capacity for the month.  -1 means need exceeds availability.</t>
  </si>
  <si>
    <t>Recommendation</t>
  </si>
  <si>
    <t>If the end of the second year is lower than the end of the first year, than attrition is occurring.  If any of the two years of calcs falls bellow zero, it is noted.</t>
  </si>
  <si>
    <t>1971 - 2000 Rainfall Normals</t>
  </si>
  <si>
    <t>Annual</t>
  </si>
  <si>
    <t>Columbia, Missouri, USA</t>
  </si>
  <si>
    <t>Columbia RGNL AP, Missouri, USA</t>
  </si>
  <si>
    <t>Arcata, CA</t>
  </si>
  <si>
    <t>BERKSHIRE COUNTY, MA</t>
  </si>
  <si>
    <t>http://www.worldclimate.com/cgi-bin/data.pl?ref=N42W073+2200+190049C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</si>
</sst>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mmm\-yy;@"/>
    <numFmt numFmtId="165" formatCode="0.000"/>
  </numFmts>
  <fonts count="51" x14ac:knownFonts="1">
    <font>
      <sz val="10"/>
      <color rgb="FF000000"/>
      <name val="Arial"/>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0"/>
      <color rgb="FF010000"/>
      <name val="Arial Unicode MS"/>
    </font>
    <font>
      <sz val="11"/>
      <color rgb="FF010000"/>
      <name val="Calibri"/>
    </font>
    <font>
      <sz val="11"/>
      <color rgb="FF010000"/>
      <name val="Calibri"/>
    </font>
    <font>
      <sz val="10"/>
      <color rgb="FF000000"/>
      <name val="Verdana"/>
    </font>
    <font>
      <sz val="11"/>
      <color rgb="FF010000"/>
      <name val="Calibri"/>
    </font>
    <font>
      <sz val="10"/>
      <color rgb="FF010000"/>
      <name val="Arial Unicode MS"/>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0"/>
      <color rgb="FF010000"/>
      <name val="Arial Unicode MS"/>
    </font>
    <font>
      <sz val="11"/>
      <color rgb="FF010000"/>
      <name val="Calibri"/>
    </font>
    <font>
      <sz val="11"/>
      <color rgb="FF010000"/>
      <name val="Calibri"/>
    </font>
    <font>
      <sz val="11"/>
      <color rgb="FF010000"/>
      <name val="Calibri"/>
    </font>
    <font>
      <sz val="10"/>
      <color rgb="FF000000"/>
      <name val="Verdana"/>
    </font>
    <font>
      <sz val="10"/>
      <color rgb="FF010000"/>
      <name val="Arial Unicode MS"/>
    </font>
    <font>
      <sz val="11"/>
      <color rgb="FF010000"/>
      <name val="Calibri"/>
    </font>
    <font>
      <sz val="11"/>
      <color rgb="FF010000"/>
      <name val="Calibri"/>
    </font>
    <font>
      <sz val="11"/>
      <color rgb="FF010000"/>
      <name val="Calibri"/>
    </font>
    <font>
      <sz val="10"/>
      <color rgb="FF010000"/>
      <name val="Arial Unicode MS"/>
    </font>
    <font>
      <sz val="10"/>
      <color rgb="FF000000"/>
      <name val="Verdana"/>
    </font>
    <font>
      <sz val="11"/>
      <color rgb="FF010000"/>
      <name val="Calibri"/>
    </font>
    <font>
      <sz val="10"/>
      <color rgb="FF000000"/>
      <name val="Verdana"/>
    </font>
    <font>
      <sz val="10"/>
      <color rgb="FF010000"/>
      <name val="Arial Unicode MS"/>
    </font>
    <font>
      <sz val="10"/>
      <color rgb="FF000000"/>
      <name val="Verdana"/>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u/>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
      <sz val="11"/>
      <color rgb="FF010000"/>
      <name val="Calibri"/>
    </font>
  </fonts>
  <fills count="10">
    <fill>
      <patternFill patternType="none"/>
    </fill>
    <fill>
      <patternFill patternType="gray125"/>
    </fill>
    <fill>
      <patternFill patternType="solid">
        <fgColor rgb="FFFFCC00"/>
        <bgColor indexed="64"/>
      </patternFill>
    </fill>
    <fill>
      <patternFill patternType="solid">
        <fgColor rgb="FFFFFF99"/>
        <bgColor indexed="64"/>
      </patternFill>
    </fill>
    <fill>
      <patternFill patternType="solid">
        <fgColor rgb="FFFFCC00"/>
        <bgColor indexed="64"/>
      </patternFill>
    </fill>
    <fill>
      <patternFill patternType="solid">
        <fgColor rgb="FFFFFF99"/>
        <bgColor indexed="64"/>
      </patternFill>
    </fill>
    <fill>
      <patternFill patternType="solid">
        <fgColor rgb="FFFFCC00"/>
        <bgColor indexed="64"/>
      </patternFill>
    </fill>
    <fill>
      <patternFill patternType="solid">
        <fgColor rgb="FFFFCC00"/>
        <bgColor indexed="64"/>
      </patternFill>
    </fill>
    <fill>
      <patternFill patternType="solid">
        <fgColor rgb="FFFFFF99"/>
        <bgColor indexed="64"/>
      </patternFill>
    </fill>
    <fill>
      <patternFill patternType="solid">
        <fgColor rgb="FFFFCC00"/>
        <bgColor indexed="64"/>
      </patternFill>
    </fill>
  </fills>
  <borders count="41">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rgb="FF000000"/>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style="thin">
        <color rgb="FF000000"/>
      </top>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style="thin">
        <color auto="1"/>
      </right>
      <top style="thin">
        <color auto="1"/>
      </top>
      <bottom style="thin">
        <color rgb="FF000000"/>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1">
    <xf numFmtId="0" fontId="0" fillId="0" borderId="0"/>
  </cellStyleXfs>
  <cellXfs count="55">
    <xf numFmtId="0" fontId="0" fillId="0" borderId="0" xfId="0" applyAlignment="1">
      <alignment wrapText="1"/>
    </xf>
    <xf numFmtId="0" fontId="1" fillId="0" borderId="1" xfId="0" applyFont="1" applyBorder="1"/>
    <xf numFmtId="4" fontId="3" fillId="0" borderId="0" xfId="0" applyNumberFormat="1" applyFont="1"/>
    <xf numFmtId="0" fontId="4" fillId="0" borderId="2" xfId="0" applyFont="1" applyBorder="1"/>
    <xf numFmtId="1" fontId="5" fillId="0" borderId="3" xfId="0" applyNumberFormat="1" applyFont="1" applyBorder="1"/>
    <xf numFmtId="0" fontId="6" fillId="0" borderId="4" xfId="0" applyFont="1" applyBorder="1"/>
    <xf numFmtId="3" fontId="7" fillId="0" borderId="0" xfId="0" applyNumberFormat="1" applyFont="1"/>
    <xf numFmtId="4" fontId="8" fillId="0" borderId="5" xfId="0" applyNumberFormat="1" applyFont="1" applyBorder="1"/>
    <xf numFmtId="0" fontId="9" fillId="0" borderId="6" xfId="0" applyFont="1" applyBorder="1" applyAlignment="1">
      <alignment horizontal="right"/>
    </xf>
    <xf numFmtId="0" fontId="10" fillId="0" borderId="0" xfId="0" applyFont="1"/>
    <xf numFmtId="0" fontId="11" fillId="0" borderId="7" xfId="0" applyFont="1" applyBorder="1" applyAlignment="1">
      <alignment horizontal="right"/>
    </xf>
    <xf numFmtId="41" fontId="12" fillId="0" borderId="0" xfId="0" applyNumberFormat="1" applyFont="1"/>
    <xf numFmtId="1" fontId="13" fillId="0" borderId="8" xfId="0" applyNumberFormat="1" applyFont="1" applyBorder="1"/>
    <xf numFmtId="0" fontId="14" fillId="0" borderId="9" xfId="0" applyFont="1" applyBorder="1" applyAlignment="1">
      <alignment horizontal="right"/>
    </xf>
    <xf numFmtId="0" fontId="15" fillId="2" borderId="10" xfId="0" applyFont="1" applyFill="1" applyBorder="1"/>
    <xf numFmtId="1" fontId="16" fillId="0" borderId="11" xfId="0" applyNumberFormat="1" applyFont="1" applyBorder="1"/>
    <xf numFmtId="1" fontId="17" fillId="0" borderId="12" xfId="0" applyNumberFormat="1" applyFont="1" applyBorder="1"/>
    <xf numFmtId="0" fontId="18" fillId="0" borderId="14" xfId="0" applyFont="1" applyBorder="1"/>
    <xf numFmtId="0" fontId="19" fillId="0" borderId="15" xfId="0" applyFont="1" applyBorder="1"/>
    <xf numFmtId="0" fontId="20" fillId="0" borderId="16" xfId="0" applyFont="1" applyBorder="1" applyAlignment="1">
      <alignment horizontal="left"/>
    </xf>
    <xf numFmtId="0" fontId="21" fillId="0" borderId="17" xfId="0" applyFont="1" applyBorder="1"/>
    <xf numFmtId="1" fontId="22" fillId="0" borderId="18" xfId="0" applyNumberFormat="1" applyFont="1" applyBorder="1"/>
    <xf numFmtId="0" fontId="23" fillId="0" borderId="19" xfId="0" applyFont="1" applyBorder="1"/>
    <xf numFmtId="164" fontId="24" fillId="0" borderId="0" xfId="0" applyNumberFormat="1" applyFont="1"/>
    <xf numFmtId="0" fontId="25" fillId="0" borderId="0" xfId="0" applyFont="1"/>
    <xf numFmtId="0" fontId="26" fillId="0" borderId="20" xfId="0" applyFont="1" applyBorder="1"/>
    <xf numFmtId="0" fontId="27" fillId="4" borderId="21" xfId="0" applyFont="1" applyFill="1" applyBorder="1"/>
    <xf numFmtId="0" fontId="28" fillId="0" borderId="22" xfId="0" applyFont="1" applyBorder="1"/>
    <xf numFmtId="0" fontId="29" fillId="0" borderId="23" xfId="0" applyFont="1" applyBorder="1"/>
    <xf numFmtId="0" fontId="30" fillId="0" borderId="24" xfId="0" applyFont="1" applyBorder="1"/>
    <xf numFmtId="0" fontId="31" fillId="0" borderId="25" xfId="0" applyFont="1" applyBorder="1"/>
    <xf numFmtId="164" fontId="32" fillId="0" borderId="26" xfId="0" applyNumberFormat="1" applyFont="1" applyBorder="1"/>
    <xf numFmtId="0" fontId="33" fillId="0" borderId="27" xfId="0" applyFont="1" applyBorder="1" applyAlignment="1">
      <alignment horizontal="right"/>
    </xf>
    <xf numFmtId="0" fontId="34" fillId="0" borderId="0" xfId="0" applyFont="1"/>
    <xf numFmtId="1" fontId="35" fillId="0" borderId="28" xfId="0" applyNumberFormat="1" applyFont="1" applyBorder="1"/>
    <xf numFmtId="0" fontId="36" fillId="6" borderId="30" xfId="0" applyFont="1" applyFill="1" applyBorder="1"/>
    <xf numFmtId="1" fontId="37" fillId="0" borderId="31" xfId="0" applyNumberFormat="1" applyFont="1" applyBorder="1"/>
    <xf numFmtId="1" fontId="38" fillId="0" borderId="32" xfId="0" applyNumberFormat="1" applyFont="1" applyBorder="1"/>
    <xf numFmtId="0" fontId="39" fillId="0" borderId="33" xfId="0" applyFont="1" applyBorder="1"/>
    <xf numFmtId="0" fontId="40" fillId="0" borderId="34" xfId="0" applyFont="1" applyBorder="1"/>
    <xf numFmtId="0" fontId="41" fillId="7" borderId="0" xfId="0" applyFont="1" applyFill="1"/>
    <xf numFmtId="1" fontId="42" fillId="0" borderId="35" xfId="0" applyNumberFormat="1" applyFont="1" applyBorder="1"/>
    <xf numFmtId="0" fontId="44" fillId="0" borderId="0" xfId="0" applyFont="1" applyAlignment="1">
      <alignment horizontal="center"/>
    </xf>
    <xf numFmtId="165" fontId="45" fillId="0" borderId="0" xfId="0" applyNumberFormat="1" applyFont="1"/>
    <xf numFmtId="1" fontId="46" fillId="0" borderId="37" xfId="0" applyNumberFormat="1" applyFont="1" applyBorder="1"/>
    <xf numFmtId="0" fontId="47" fillId="0" borderId="38" xfId="0" applyFont="1" applyBorder="1"/>
    <xf numFmtId="0" fontId="48" fillId="0" borderId="0" xfId="0" applyFont="1" applyAlignment="1">
      <alignment horizontal="right"/>
    </xf>
    <xf numFmtId="0" fontId="49" fillId="9" borderId="39" xfId="0" applyFont="1" applyFill="1" applyBorder="1"/>
    <xf numFmtId="0" fontId="50" fillId="0" borderId="40" xfId="0" applyFont="1" applyBorder="1"/>
    <xf numFmtId="0" fontId="44" fillId="0" borderId="0" xfId="0" applyFont="1" applyAlignment="1">
      <alignment horizontal="center"/>
    </xf>
    <xf numFmtId="0" fontId="10" fillId="0" borderId="0" xfId="0" applyFont="1"/>
    <xf numFmtId="0" fontId="43" fillId="8" borderId="36" xfId="0" applyFont="1" applyFill="1" applyBorder="1" applyAlignment="1">
      <alignment horizontal="center"/>
    </xf>
    <xf numFmtId="0" fontId="0" fillId="3" borderId="13" xfId="0" applyFill="1" applyBorder="1" applyAlignment="1">
      <alignment wrapText="1"/>
    </xf>
    <xf numFmtId="0" fontId="0" fillId="5" borderId="29" xfId="0" applyFill="1" applyBorder="1" applyAlignment="1">
      <alignment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abSelected="1" workbookViewId="0">
      <selection activeCell="C9" sqref="C9"/>
    </sheetView>
  </sheetViews>
  <sheetFormatPr baseColWidth="10" defaultColWidth="9.1640625" defaultRowHeight="12.75" customHeight="1" x14ac:dyDescent="0"/>
  <cols>
    <col min="1" max="1" width="10.5" style="9" customWidth="1"/>
    <col min="2" max="2" width="28.5" style="9" customWidth="1"/>
    <col min="3" max="3" width="6" style="9" customWidth="1"/>
    <col min="4" max="13" width="5.6640625" style="9" customWidth="1"/>
    <col min="14" max="14" width="6" style="9" customWidth="1"/>
    <col min="15" max="15" width="5.6640625" style="9" customWidth="1"/>
    <col min="16" max="16" width="9.5" customWidth="1"/>
    <col min="18" max="19" width="7.83203125" customWidth="1"/>
  </cols>
  <sheetData>
    <row r="1" spans="1:20" s="9" customFormat="1" ht="15" customHeight="1">
      <c r="A1" s="49" t="s">
        <v>0</v>
      </c>
      <c r="B1" s="50"/>
      <c r="C1" s="50"/>
      <c r="D1" s="50"/>
      <c r="E1" s="50"/>
      <c r="F1" s="50"/>
      <c r="G1" s="50"/>
      <c r="H1" s="50"/>
      <c r="I1" s="50"/>
      <c r="J1" s="50"/>
      <c r="K1" s="50"/>
      <c r="L1" s="50"/>
      <c r="M1" s="50"/>
      <c r="N1" s="50"/>
      <c r="O1" s="50"/>
      <c r="R1" s="27"/>
      <c r="S1" s="27"/>
    </row>
    <row r="2" spans="1:20" s="9" customFormat="1" ht="15" customHeight="1">
      <c r="A2" s="42"/>
      <c r="B2" s="42" t="s">
        <v>1</v>
      </c>
      <c r="C2" s="42" t="s">
        <v>2</v>
      </c>
      <c r="D2" s="42"/>
      <c r="E2" s="42"/>
      <c r="F2" s="42"/>
      <c r="G2" s="42"/>
      <c r="H2" s="42"/>
      <c r="I2" s="42"/>
      <c r="J2" s="42"/>
      <c r="K2" s="42"/>
      <c r="L2" s="42"/>
      <c r="M2" s="42"/>
      <c r="N2" s="42"/>
      <c r="O2" s="42"/>
      <c r="Q2" s="39"/>
      <c r="R2" s="1" t="s">
        <v>3</v>
      </c>
      <c r="S2" s="48"/>
      <c r="T2" s="25"/>
    </row>
    <row r="3" spans="1:20" s="9" customFormat="1" ht="15" customHeight="1">
      <c r="A3" s="46" t="s">
        <v>4</v>
      </c>
      <c r="B3" s="40">
        <v>24000</v>
      </c>
      <c r="C3" s="9" t="s">
        <v>5</v>
      </c>
      <c r="E3" s="6">
        <f>(B3/3.281)/3.281</f>
        <v>2229.4553598475645</v>
      </c>
      <c r="F3" s="9" t="s">
        <v>6</v>
      </c>
      <c r="Q3" s="39"/>
      <c r="R3" s="25">
        <v>7.4805200000000003</v>
      </c>
      <c r="S3" s="39" t="s">
        <v>7</v>
      </c>
      <c r="T3" s="25"/>
    </row>
    <row r="4" spans="1:20" s="9" customFormat="1" ht="15" customHeight="1">
      <c r="A4" s="46" t="s">
        <v>8</v>
      </c>
      <c r="B4" s="40">
        <v>0.9</v>
      </c>
      <c r="C4" s="50" t="s">
        <v>9</v>
      </c>
      <c r="D4" s="50"/>
      <c r="E4" s="50"/>
      <c r="F4" s="50"/>
      <c r="Q4" s="39"/>
      <c r="R4" s="3">
        <v>12</v>
      </c>
      <c r="S4" s="17" t="s">
        <v>10</v>
      </c>
      <c r="T4" s="25"/>
    </row>
    <row r="5" spans="1:20" s="9" customFormat="1" ht="15" customHeight="1">
      <c r="A5" s="46" t="s">
        <v>11</v>
      </c>
      <c r="B5" s="40">
        <v>2000</v>
      </c>
      <c r="C5" s="9" t="s">
        <v>12</v>
      </c>
      <c r="R5" s="30"/>
      <c r="S5" s="30"/>
    </row>
    <row r="6" spans="1:20" s="9" customFormat="1" ht="15" customHeight="1">
      <c r="A6" s="27"/>
      <c r="B6" s="27"/>
      <c r="C6" s="27"/>
      <c r="D6" s="27"/>
      <c r="E6" s="27"/>
      <c r="F6" s="27"/>
      <c r="G6" s="27"/>
      <c r="H6" s="27"/>
      <c r="I6" s="27"/>
      <c r="J6" s="27"/>
      <c r="K6" s="27"/>
      <c r="L6" s="27"/>
      <c r="M6" s="27"/>
      <c r="N6" s="27"/>
    </row>
    <row r="7" spans="1:20" s="9" customFormat="1" ht="15" customHeight="1">
      <c r="A7" s="28" t="s">
        <v>13</v>
      </c>
      <c r="B7" s="19"/>
      <c r="C7" s="22" t="s">
        <v>14</v>
      </c>
      <c r="D7" s="22" t="s">
        <v>15</v>
      </c>
      <c r="E7" s="22" t="s">
        <v>16</v>
      </c>
      <c r="F7" s="22" t="s">
        <v>17</v>
      </c>
      <c r="G7" s="22" t="s">
        <v>18</v>
      </c>
      <c r="H7" s="22" t="s">
        <v>19</v>
      </c>
      <c r="I7" s="22" t="s">
        <v>20</v>
      </c>
      <c r="J7" s="22" t="s">
        <v>21</v>
      </c>
      <c r="K7" s="22" t="s">
        <v>22</v>
      </c>
      <c r="L7" s="22" t="s">
        <v>23</v>
      </c>
      <c r="M7" s="22" t="s">
        <v>24</v>
      </c>
      <c r="N7" s="22" t="s">
        <v>25</v>
      </c>
      <c r="O7" s="25" t="s">
        <v>26</v>
      </c>
      <c r="P7" s="9" t="s">
        <v>27</v>
      </c>
      <c r="R7" s="9" t="s">
        <v>28</v>
      </c>
    </row>
    <row r="8" spans="1:20" s="9" customFormat="1" ht="15" customHeight="1">
      <c r="A8" s="19"/>
      <c r="B8" s="8" t="s">
        <v>29</v>
      </c>
      <c r="C8" s="47">
        <v>2.4</v>
      </c>
      <c r="D8" s="35">
        <v>2.1</v>
      </c>
      <c r="E8" s="35">
        <v>2</v>
      </c>
      <c r="F8" s="35">
        <v>3.2</v>
      </c>
      <c r="G8" s="35">
        <v>7.6</v>
      </c>
      <c r="H8" s="35">
        <v>5.7</v>
      </c>
      <c r="I8" s="35">
        <v>5.8</v>
      </c>
      <c r="J8" s="35">
        <v>7</v>
      </c>
      <c r="K8" s="35">
        <v>7.1</v>
      </c>
      <c r="L8" s="35">
        <v>7.2</v>
      </c>
      <c r="M8" s="35">
        <v>4</v>
      </c>
      <c r="N8" s="14">
        <v>3.4</v>
      </c>
      <c r="O8" s="7">
        <f>AVERAGE(C8:N8)</f>
        <v>4.791666666666667</v>
      </c>
      <c r="P8" s="9">
        <f>SUM(C8:N8)</f>
        <v>57.5</v>
      </c>
      <c r="R8" s="50" t="s">
        <v>30</v>
      </c>
      <c r="S8" s="50"/>
    </row>
    <row r="9" spans="1:20" s="9" customFormat="1" ht="15" customHeight="1">
      <c r="A9" s="45"/>
      <c r="B9" s="13" t="s">
        <v>31</v>
      </c>
      <c r="C9" s="12">
        <f t="shared" ref="C9:N9" si="0">(((C8/$R$4)*$B$3)*$R$3)*$B$4</f>
        <v>32315.846399999999</v>
      </c>
      <c r="D9" s="21">
        <f t="shared" si="0"/>
        <v>28276.365600000001</v>
      </c>
      <c r="E9" s="21">
        <f t="shared" si="0"/>
        <v>26929.872000000003</v>
      </c>
      <c r="F9" s="21">
        <f t="shared" si="0"/>
        <v>43087.7952</v>
      </c>
      <c r="G9" s="21">
        <f t="shared" si="0"/>
        <v>102333.51360000001</v>
      </c>
      <c r="H9" s="21">
        <f t="shared" si="0"/>
        <v>76750.135200000004</v>
      </c>
      <c r="I9" s="21">
        <f t="shared" si="0"/>
        <v>78096.628800000006</v>
      </c>
      <c r="J9" s="21">
        <f t="shared" si="0"/>
        <v>94254.551999999996</v>
      </c>
      <c r="K9" s="21">
        <f t="shared" si="0"/>
        <v>95601.045600000012</v>
      </c>
      <c r="L9" s="21">
        <f t="shared" si="0"/>
        <v>96947.539199999999</v>
      </c>
      <c r="M9" s="21">
        <f t="shared" si="0"/>
        <v>53859.744000000006</v>
      </c>
      <c r="N9" s="36">
        <f t="shared" si="0"/>
        <v>45780.782400000004</v>
      </c>
      <c r="O9" s="34">
        <f>AVERAGE(C9:N9)</f>
        <v>64519.484999999993</v>
      </c>
      <c r="P9" s="2">
        <f>SUM(C9:N9)</f>
        <v>774233.82</v>
      </c>
      <c r="R9" s="50" t="s">
        <v>32</v>
      </c>
      <c r="S9" s="50"/>
    </row>
    <row r="10" spans="1:20" s="9" customFormat="1" ht="15" customHeight="1">
      <c r="A10" s="45"/>
      <c r="B10" s="13" t="s">
        <v>33</v>
      </c>
      <c r="C10" s="26">
        <v>45000</v>
      </c>
      <c r="D10" s="26">
        <v>45000</v>
      </c>
      <c r="E10" s="26">
        <v>45000</v>
      </c>
      <c r="F10" s="26">
        <v>45000</v>
      </c>
      <c r="G10" s="26">
        <v>45000</v>
      </c>
      <c r="H10" s="26">
        <v>45000</v>
      </c>
      <c r="I10" s="26">
        <v>45000</v>
      </c>
      <c r="J10" s="26">
        <v>45000</v>
      </c>
      <c r="K10" s="26">
        <v>45000</v>
      </c>
      <c r="L10" s="26">
        <v>45000</v>
      </c>
      <c r="M10" s="26">
        <v>45000</v>
      </c>
      <c r="N10" s="26">
        <v>45000</v>
      </c>
      <c r="O10" s="34">
        <f>AVERAGE(C10:N10)</f>
        <v>45000</v>
      </c>
      <c r="P10" s="9">
        <f>SUM(C10:N10)</f>
        <v>540000</v>
      </c>
      <c r="R10" s="50" t="s">
        <v>34</v>
      </c>
      <c r="S10" s="50"/>
    </row>
    <row r="11" spans="1:20" s="9" customFormat="1" ht="15" customHeight="1">
      <c r="A11" s="45"/>
      <c r="B11" s="13" t="s">
        <v>35</v>
      </c>
      <c r="C11" s="38">
        <f>B5</f>
        <v>2000</v>
      </c>
      <c r="D11" s="21">
        <f t="shared" ref="D11:N11" si="1">IF((((C11-D10)+D9)&gt;$B$5),$B$5,IF((((C11-D10)+D9)&lt;-1),-1,((C11-D10)+D9)))</f>
        <v>-1</v>
      </c>
      <c r="E11" s="21">
        <f t="shared" si="1"/>
        <v>-1</v>
      </c>
      <c r="F11" s="21">
        <f t="shared" si="1"/>
        <v>-1</v>
      </c>
      <c r="G11" s="21">
        <f t="shared" si="1"/>
        <v>2000</v>
      </c>
      <c r="H11" s="21">
        <f t="shared" si="1"/>
        <v>2000</v>
      </c>
      <c r="I11" s="21">
        <f t="shared" si="1"/>
        <v>2000</v>
      </c>
      <c r="J11" s="21">
        <f t="shared" si="1"/>
        <v>2000</v>
      </c>
      <c r="K11" s="21">
        <f t="shared" si="1"/>
        <v>2000</v>
      </c>
      <c r="L11" s="21">
        <f t="shared" si="1"/>
        <v>2000</v>
      </c>
      <c r="M11" s="21">
        <f t="shared" si="1"/>
        <v>2000</v>
      </c>
      <c r="N11" s="36">
        <f t="shared" si="1"/>
        <v>2000</v>
      </c>
      <c r="O11" s="34">
        <f>AVERAGE(C11:N11)</f>
        <v>1499.75</v>
      </c>
      <c r="R11" s="50" t="s">
        <v>36</v>
      </c>
      <c r="S11" s="50"/>
    </row>
    <row r="12" spans="1:20" s="9" customFormat="1" ht="15" customHeight="1">
      <c r="A12" s="45"/>
      <c r="B12" s="13" t="s">
        <v>37</v>
      </c>
      <c r="C12" s="37">
        <f>IF((((N11-C10)+C9)&gt;$B$5),$B$5,IF((((N11-C10)+C9)&lt;-1),-1,((N11-C10)+C9)))</f>
        <v>-1</v>
      </c>
      <c r="D12" s="41">
        <f t="shared" ref="D12:N12" si="2">IF((((C12-D10)+D9)&gt;$B$5),$B$5,IF((((C12-D10)+D9)&lt;-1),-1,((C12-D10)+D9)))</f>
        <v>-1</v>
      </c>
      <c r="E12" s="41">
        <f t="shared" si="2"/>
        <v>-1</v>
      </c>
      <c r="F12" s="41">
        <f t="shared" si="2"/>
        <v>-1</v>
      </c>
      <c r="G12" s="41">
        <f t="shared" si="2"/>
        <v>2000</v>
      </c>
      <c r="H12" s="41">
        <f t="shared" si="2"/>
        <v>2000</v>
      </c>
      <c r="I12" s="41">
        <f t="shared" si="2"/>
        <v>2000</v>
      </c>
      <c r="J12" s="41">
        <f t="shared" si="2"/>
        <v>2000</v>
      </c>
      <c r="K12" s="41">
        <f t="shared" si="2"/>
        <v>2000</v>
      </c>
      <c r="L12" s="41">
        <f t="shared" si="2"/>
        <v>2000</v>
      </c>
      <c r="M12" s="41">
        <f t="shared" si="2"/>
        <v>2000</v>
      </c>
      <c r="N12" s="4">
        <f t="shared" si="2"/>
        <v>2000</v>
      </c>
      <c r="O12" s="34">
        <f>AVERAGE(C12:N12)</f>
        <v>1333</v>
      </c>
      <c r="R12" s="50" t="s">
        <v>38</v>
      </c>
      <c r="S12" s="50"/>
    </row>
    <row r="13" spans="1:20" s="9" customFormat="1" ht="15" customHeight="1">
      <c r="A13" s="5"/>
      <c r="B13" s="32"/>
      <c r="C13" s="44"/>
      <c r="D13" s="15"/>
      <c r="E13" s="15"/>
      <c r="F13" s="15"/>
      <c r="G13" s="15"/>
      <c r="H13" s="15"/>
      <c r="I13" s="15"/>
      <c r="J13" s="15"/>
      <c r="K13" s="15"/>
      <c r="L13" s="15"/>
      <c r="M13" s="15"/>
      <c r="N13" s="16"/>
      <c r="O13" s="25"/>
      <c r="R13" s="50" t="s">
        <v>39</v>
      </c>
      <c r="S13" s="50"/>
    </row>
    <row r="14" spans="1:20" s="9" customFormat="1" ht="15" customHeight="1">
      <c r="A14" s="20"/>
      <c r="B14" s="10" t="s">
        <v>40</v>
      </c>
      <c r="C14" s="51" t="str">
        <f>IF((N12&lt;N11),"Lower Use, Raise collection or practice water conservation",IF((MIN(C11:N12)=-1),"At least one month with not enough water","Sustainable Supply"))</f>
        <v>At least one month with not enough water</v>
      </c>
      <c r="D14" s="52"/>
      <c r="E14" s="52"/>
      <c r="F14" s="52"/>
      <c r="G14" s="52"/>
      <c r="H14" s="52"/>
      <c r="I14" s="52"/>
      <c r="J14" s="52"/>
      <c r="K14" s="52"/>
      <c r="L14" s="52"/>
      <c r="M14" s="52"/>
      <c r="N14" s="53"/>
      <c r="O14" s="25"/>
      <c r="R14" s="50" t="s">
        <v>41</v>
      </c>
      <c r="S14" s="50"/>
    </row>
    <row r="15" spans="1:20" s="9" customFormat="1" ht="15" customHeight="1">
      <c r="A15" s="18"/>
      <c r="B15" s="18"/>
      <c r="C15" s="31"/>
      <c r="D15" s="29"/>
      <c r="E15" s="30"/>
      <c r="F15" s="30"/>
      <c r="G15" s="30"/>
      <c r="H15" s="30"/>
      <c r="I15" s="30"/>
      <c r="J15" s="30"/>
      <c r="K15" s="30"/>
      <c r="L15" s="30"/>
      <c r="M15" s="30"/>
      <c r="N15" s="30"/>
    </row>
    <row r="16" spans="1:20" s="9" customFormat="1" ht="15" customHeight="1">
      <c r="C16" s="23"/>
      <c r="D16" s="33"/>
    </row>
    <row r="17" spans="3:4" s="9" customFormat="1" ht="15" customHeight="1">
      <c r="C17" s="11"/>
    </row>
    <row r="18" spans="3:4" s="9" customFormat="1" ht="15" customHeight="1">
      <c r="C18" s="43"/>
    </row>
    <row r="19" spans="3:4" s="9" customFormat="1" ht="15" customHeight="1"/>
    <row r="20" spans="3:4" s="9" customFormat="1" ht="15" customHeight="1"/>
    <row r="21" spans="3:4" s="9" customFormat="1" ht="15" customHeight="1">
      <c r="C21" s="23"/>
      <c r="D21" s="33"/>
    </row>
    <row r="22" spans="3:4" s="9" customFormat="1" ht="15" customHeight="1">
      <c r="C22" s="23"/>
      <c r="D22" s="33"/>
    </row>
    <row r="23" spans="3:4" s="9" customFormat="1" ht="15" customHeight="1">
      <c r="C23" s="23"/>
      <c r="D23" s="33"/>
    </row>
    <row r="24" spans="3:4" s="9" customFormat="1" ht="15" customHeight="1">
      <c r="C24" s="23"/>
      <c r="D24" s="33"/>
    </row>
    <row r="25" spans="3:4" s="9" customFormat="1" ht="15" customHeight="1">
      <c r="C25" s="23"/>
      <c r="D25" s="33"/>
    </row>
    <row r="26" spans="3:4" s="9" customFormat="1" ht="15" customHeight="1">
      <c r="C26" s="23"/>
      <c r="D26" s="33"/>
    </row>
    <row r="27" spans="3:4" ht="14"/>
  </sheetData>
  <mergeCells count="10">
    <mergeCell ref="R11:S11"/>
    <mergeCell ref="R12:S12"/>
    <mergeCell ref="R13:S13"/>
    <mergeCell ref="C14:N14"/>
    <mergeCell ref="R14:S14"/>
    <mergeCell ref="A1:O1"/>
    <mergeCell ref="C4:F4"/>
    <mergeCell ref="R8:S8"/>
    <mergeCell ref="R9:S9"/>
    <mergeCell ref="R10:S10"/>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heetViews>
  <sheetFormatPr baseColWidth="10" defaultColWidth="9.1640625" defaultRowHeight="12.75" customHeight="1" x14ac:dyDescent="0"/>
  <cols>
    <col min="1" max="1" width="24.1640625" style="9" customWidth="1"/>
    <col min="2" max="2" width="7.83203125" customWidth="1"/>
    <col min="3" max="15" width="4.6640625" style="9" customWidth="1"/>
  </cols>
  <sheetData>
    <row r="1" spans="1:16" s="9" customFormat="1" ht="15" customHeight="1">
      <c r="A1" s="54" t="s">
        <v>42</v>
      </c>
      <c r="B1" s="50"/>
      <c r="C1" s="50"/>
      <c r="D1" s="50"/>
      <c r="E1" s="50"/>
      <c r="F1" s="50"/>
      <c r="G1" s="50"/>
      <c r="H1" s="50"/>
      <c r="I1" s="50"/>
      <c r="J1" s="50"/>
      <c r="K1" s="50"/>
      <c r="L1" s="50"/>
      <c r="M1" s="50"/>
      <c r="N1" s="50"/>
      <c r="O1" s="50"/>
    </row>
    <row r="2" spans="1:16" ht="15" customHeight="1"/>
    <row r="3" spans="1:16" s="9" customFormat="1" ht="15" customHeight="1">
      <c r="B3" s="24" t="s">
        <v>13</v>
      </c>
      <c r="C3" s="9" t="s">
        <v>14</v>
      </c>
      <c r="D3" s="9" t="s">
        <v>15</v>
      </c>
      <c r="E3" s="9" t="s">
        <v>16</v>
      </c>
      <c r="F3" s="9" t="s">
        <v>17</v>
      </c>
      <c r="G3" s="9" t="s">
        <v>18</v>
      </c>
      <c r="H3" s="9" t="s">
        <v>19</v>
      </c>
      <c r="I3" s="9" t="s">
        <v>20</v>
      </c>
      <c r="J3" s="9" t="s">
        <v>21</v>
      </c>
      <c r="K3" s="9" t="s">
        <v>22</v>
      </c>
      <c r="L3" s="9" t="s">
        <v>23</v>
      </c>
      <c r="M3" s="9" t="s">
        <v>24</v>
      </c>
      <c r="N3" s="9" t="s">
        <v>25</v>
      </c>
      <c r="O3" s="9" t="s">
        <v>43</v>
      </c>
    </row>
    <row r="4" spans="1:16" s="9" customFormat="1" ht="15" customHeight="1">
      <c r="A4" s="9" t="s">
        <v>44</v>
      </c>
      <c r="B4" s="24">
        <v>231773</v>
      </c>
      <c r="C4" s="9">
        <v>1.21</v>
      </c>
      <c r="D4" s="9">
        <v>1.3</v>
      </c>
      <c r="E4" s="9">
        <v>2.64</v>
      </c>
      <c r="F4" s="9">
        <v>3.62</v>
      </c>
      <c r="G4" s="9">
        <v>4.84</v>
      </c>
      <c r="H4" s="9">
        <v>4.1900000000000004</v>
      </c>
      <c r="I4" s="9">
        <v>4.17</v>
      </c>
      <c r="J4" s="9">
        <v>3.59</v>
      </c>
      <c r="K4" s="9">
        <v>4.2300000000000004</v>
      </c>
      <c r="L4" s="9">
        <v>3.4</v>
      </c>
      <c r="M4" s="9">
        <v>2.97</v>
      </c>
      <c r="N4" s="9">
        <v>1.93</v>
      </c>
      <c r="O4" s="9">
        <f>SUM(C4:N4)</f>
        <v>38.089999999999996</v>
      </c>
    </row>
    <row r="5" spans="1:16" s="9" customFormat="1" ht="15" customHeight="1">
      <c r="A5" s="9" t="s">
        <v>45</v>
      </c>
      <c r="B5" s="24">
        <v>231791</v>
      </c>
      <c r="C5" s="9">
        <v>1.73</v>
      </c>
      <c r="D5" s="9">
        <v>2.2000000000000002</v>
      </c>
      <c r="E5" s="9">
        <v>3.21</v>
      </c>
      <c r="F5" s="9">
        <v>4.16</v>
      </c>
      <c r="G5" s="9">
        <v>4.87</v>
      </c>
      <c r="H5" s="9">
        <v>4.0199999999999996</v>
      </c>
      <c r="I5" s="9">
        <v>3.8</v>
      </c>
      <c r="J5" s="9">
        <v>3.75</v>
      </c>
      <c r="K5" s="9">
        <v>3.42</v>
      </c>
      <c r="L5" s="9">
        <v>3.18</v>
      </c>
      <c r="M5" s="9">
        <v>3.47</v>
      </c>
      <c r="N5" s="9">
        <v>2.4700000000000002</v>
      </c>
      <c r="O5" s="9">
        <f>SUM(C5:N5)</f>
        <v>40.28</v>
      </c>
    </row>
    <row r="6" spans="1:16" ht="14">
      <c r="A6" s="9" t="s">
        <v>46</v>
      </c>
      <c r="C6" s="9">
        <v>5.97</v>
      </c>
      <c r="D6" s="9">
        <v>5.51</v>
      </c>
      <c r="E6" s="9">
        <v>5.55</v>
      </c>
      <c r="F6" s="9">
        <v>2.91</v>
      </c>
      <c r="G6" s="9">
        <v>1.62</v>
      </c>
      <c r="H6" s="9">
        <v>0.65</v>
      </c>
      <c r="I6" s="9">
        <v>0.16</v>
      </c>
      <c r="J6" s="9">
        <v>0.38</v>
      </c>
      <c r="K6" s="9">
        <v>0.86</v>
      </c>
      <c r="L6" s="9">
        <v>2.36</v>
      </c>
      <c r="M6" s="9">
        <v>5.78</v>
      </c>
      <c r="N6" s="9">
        <v>6.35</v>
      </c>
      <c r="O6" s="9">
        <f>SUM(C6:N6)</f>
        <v>38.1</v>
      </c>
    </row>
    <row r="7" spans="1:16" ht="109">
      <c r="A7" s="9" t="s">
        <v>47</v>
      </c>
      <c r="C7" s="9">
        <v>2.9</v>
      </c>
      <c r="D7" s="9">
        <v>2.4</v>
      </c>
      <c r="E7" s="9">
        <v>3.2</v>
      </c>
      <c r="F7" s="9">
        <v>4</v>
      </c>
      <c r="G7" s="9">
        <v>4.0999999999999996</v>
      </c>
      <c r="H7" s="9">
        <v>4.4000000000000004</v>
      </c>
      <c r="I7" s="9">
        <v>4.4000000000000004</v>
      </c>
      <c r="J7" s="9">
        <v>3.8</v>
      </c>
      <c r="K7" s="9">
        <v>4.0999999999999996</v>
      </c>
      <c r="L7" s="9">
        <v>3.1</v>
      </c>
      <c r="M7" s="9">
        <v>4.2</v>
      </c>
      <c r="N7" s="9">
        <v>3.5</v>
      </c>
      <c r="O7" s="9">
        <f>SUM(C7:N7)</f>
        <v>44.1</v>
      </c>
      <c r="P7" t="s">
        <v>48</v>
      </c>
    </row>
    <row r="8" spans="1:16" ht="14"/>
    <row r="9" spans="1:16" ht="14"/>
    <row r="10" spans="1:16" ht="14"/>
  </sheetData>
  <mergeCells count="1">
    <mergeCell ref="A1:O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Collection Calcs</vt:lpstr>
      <vt:lpstr>RegionalClimateData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EST.UNIBE</cp:lastModifiedBy>
  <dcterms:modified xsi:type="dcterms:W3CDTF">2014-06-26T23:26:32Z</dcterms:modified>
</cp:coreProperties>
</file>