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35" windowWidth="19020" windowHeight="11895"/>
  </bookViews>
  <sheets>
    <sheet name="Recommendations" sheetId="1" r:id="rId1"/>
    <sheet name="Analysis" sheetId="2" r:id="rId2"/>
    <sheet name="Sheet3" sheetId="3" r:id="rId3"/>
  </sheets>
  <calcPr calcId="125725"/>
</workbook>
</file>

<file path=xl/calcChain.xml><?xml version="1.0" encoding="utf-8"?>
<calcChain xmlns="http://schemas.openxmlformats.org/spreadsheetml/2006/main">
  <c r="E36" i="2"/>
  <c r="E35"/>
  <c r="E34"/>
  <c r="E33"/>
  <c r="D36"/>
  <c r="D35"/>
  <c r="D34"/>
  <c r="D33"/>
  <c r="B36"/>
  <c r="B35" l="1"/>
  <c r="B20"/>
  <c r="B34"/>
  <c r="C30"/>
  <c r="B33"/>
  <c r="C29"/>
  <c r="C28"/>
  <c r="C27"/>
  <c r="C26"/>
  <c r="C25"/>
</calcChain>
</file>

<file path=xl/sharedStrings.xml><?xml version="1.0" encoding="utf-8"?>
<sst xmlns="http://schemas.openxmlformats.org/spreadsheetml/2006/main" count="50" uniqueCount="43">
  <si>
    <t>Piyanai Kunna</t>
  </si>
  <si>
    <t>Engr 115</t>
  </si>
  <si>
    <t xml:space="preserve">Lab Thurs 2pm </t>
  </si>
  <si>
    <t>Input Parameter</t>
  </si>
  <si>
    <t>PV Panel Life Span (yrs)</t>
  </si>
  <si>
    <t>Electricity Cost ($/kWh)</t>
  </si>
  <si>
    <t>Assumption</t>
  </si>
  <si>
    <t>Available Sunlight (hrs/day)</t>
  </si>
  <si>
    <t>Summer</t>
  </si>
  <si>
    <t>Winter</t>
  </si>
  <si>
    <t>Project Budget ($)</t>
  </si>
  <si>
    <t>PV Efficiency (%)</t>
  </si>
  <si>
    <t>Season</t>
  </si>
  <si>
    <t>Solar Data Analysis</t>
  </si>
  <si>
    <t>Conversion Constant</t>
  </si>
  <si>
    <t>Measure Condition</t>
  </si>
  <si>
    <t>mV</t>
  </si>
  <si>
    <t>Solar Radiation</t>
  </si>
  <si>
    <t>Total Shade</t>
  </si>
  <si>
    <t>Direct Sunlight</t>
  </si>
  <si>
    <t>Global</t>
  </si>
  <si>
    <t>Partly Cloudy</t>
  </si>
  <si>
    <t>Diffuse</t>
  </si>
  <si>
    <t>PV Option</t>
  </si>
  <si>
    <t>Watts Displaced</t>
  </si>
  <si>
    <t xml:space="preserve">Average </t>
  </si>
  <si>
    <t>Energy Displaced (kWh)</t>
  </si>
  <si>
    <t>Incandescent</t>
  </si>
  <si>
    <t>CFL</t>
  </si>
  <si>
    <t>LED</t>
  </si>
  <si>
    <t>Replacing the bulb option</t>
  </si>
  <si>
    <t>Type of Bulb</t>
  </si>
  <si>
    <t>Manufactured Rated power</t>
  </si>
  <si>
    <t>Measured Power</t>
  </si>
  <si>
    <t xml:space="preserve"> Cost $/bulb</t>
  </si>
  <si>
    <t>Life Span (hrs)</t>
  </si>
  <si>
    <t>existing</t>
  </si>
  <si>
    <t>Money Saved ($)</t>
  </si>
  <si>
    <t>Bulbs Purchase</t>
  </si>
  <si>
    <t>Panel Purchase (m2)</t>
  </si>
  <si>
    <t>PV Panel Cost ($/m2)</t>
  </si>
  <si>
    <t>According to the data analysis attached in the following page, installing the PV to collect solar power is not the best option for the city to spend $10,000. For it's life span of 20 years, using solar energy will save the city $9926 which would not cover the cost of installing the system. The alternative of replacing 1429 light bulbs through out the city with CFL will save the city $149,143. The saving is significant eventhough the life span of the bulbs are only 12000 hours. Estimating a 12 hour day use, the bulbs will last about 3 years. The city can use the money saved from electric bills to fund the replacement again. Another option to keep in consideration is to replace 435 incandescent bulbs with LED bulbs. The longer life span combine with low energy requirement will save the city $113,804,347 during a 5.7 years life span. The city should have enough funds to make additional replacement after the first year of using LED bulbs.</t>
  </si>
  <si>
    <t>Oct. 12, 2012</t>
  </si>
</sst>
</file>

<file path=xl/styles.xml><?xml version="1.0" encoding="utf-8"?>
<styleSheet xmlns="http://schemas.openxmlformats.org/spreadsheetml/2006/main">
  <numFmts count="1">
    <numFmt numFmtId="164" formatCode="0.0"/>
  </numFmts>
  <fonts count="5">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theme="4" tint="0.79998168889431442"/>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s>
  <cellStyleXfs count="6">
    <xf numFmtId="0" fontId="0" fillId="0" borderId="0"/>
    <xf numFmtId="0" fontId="1" fillId="2" borderId="0" applyNumberFormat="0" applyBorder="0" applyAlignment="0" applyProtection="0"/>
    <xf numFmtId="0" fontId="2" fillId="0" borderId="3" applyNumberFormat="0" applyFill="0" applyAlignment="0" applyProtection="0"/>
    <xf numFmtId="0" fontId="3" fillId="0" borderId="4" applyNumberFormat="0" applyFill="0" applyAlignment="0" applyProtection="0"/>
    <xf numFmtId="0" fontId="4" fillId="3" borderId="0" applyNumberFormat="0" applyBorder="0" applyAlignment="0" applyProtection="0"/>
    <xf numFmtId="0" fontId="1" fillId="4" borderId="0" applyNumberFormat="0" applyBorder="0" applyAlignment="0" applyProtection="0"/>
  </cellStyleXfs>
  <cellXfs count="22">
    <xf numFmtId="0" fontId="0" fillId="0" borderId="0" xfId="0"/>
    <xf numFmtId="0" fontId="0" fillId="0" borderId="1" xfId="0" applyBorder="1"/>
    <xf numFmtId="0" fontId="1" fillId="2" borderId="1" xfId="1" applyBorder="1"/>
    <xf numFmtId="0" fontId="1" fillId="2" borderId="2" xfId="1" applyBorder="1"/>
    <xf numFmtId="0" fontId="1" fillId="2" borderId="0" xfId="1" applyBorder="1"/>
    <xf numFmtId="164" fontId="0" fillId="0" borderId="0" xfId="0" applyNumberFormat="1"/>
    <xf numFmtId="0" fontId="0" fillId="0" borderId="0" xfId="0" applyBorder="1"/>
    <xf numFmtId="0" fontId="0" fillId="0" borderId="0" xfId="0" applyFill="1" applyBorder="1"/>
    <xf numFmtId="1" fontId="0" fillId="0" borderId="0" xfId="0" applyNumberFormat="1"/>
    <xf numFmtId="0" fontId="2" fillId="0" borderId="3" xfId="2"/>
    <xf numFmtId="1" fontId="1" fillId="2" borderId="1" xfId="1" applyNumberFormat="1" applyBorder="1"/>
    <xf numFmtId="164" fontId="1" fillId="2" borderId="1" xfId="1" applyNumberFormat="1" applyBorder="1"/>
    <xf numFmtId="2" fontId="1" fillId="2" borderId="1" xfId="1" applyNumberFormat="1" applyBorder="1"/>
    <xf numFmtId="0" fontId="4" fillId="3" borderId="1" xfId="4" applyBorder="1"/>
    <xf numFmtId="0" fontId="4" fillId="3" borderId="2" xfId="4" applyBorder="1"/>
    <xf numFmtId="0" fontId="4" fillId="3" borderId="0" xfId="4" applyBorder="1"/>
    <xf numFmtId="0" fontId="1" fillId="4" borderId="1" xfId="5" applyBorder="1"/>
    <xf numFmtId="9" fontId="1" fillId="4" borderId="1" xfId="5" applyNumberFormat="1" applyBorder="1"/>
    <xf numFmtId="0" fontId="1" fillId="4" borderId="2" xfId="5" applyBorder="1"/>
    <xf numFmtId="0" fontId="2" fillId="0" borderId="0" xfId="2" applyBorder="1"/>
    <xf numFmtId="0" fontId="3" fillId="0" borderId="4" xfId="3"/>
    <xf numFmtId="0" fontId="0" fillId="0" borderId="0" xfId="0" applyAlignment="1">
      <alignment wrapText="1"/>
    </xf>
  </cellXfs>
  <cellStyles count="6">
    <cellStyle name="20% - Accent1" xfId="5" builtinId="30"/>
    <cellStyle name="40% - Accent1" xfId="1" builtinId="31"/>
    <cellStyle name="Accent1" xfId="4" builtinId="29"/>
    <cellStyle name="Heading 1" xfId="2" builtinId="16"/>
    <cellStyle name="Heading 3" xfId="3"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6"/>
  <sheetViews>
    <sheetView tabSelected="1" workbookViewId="0">
      <selection activeCell="A5" sqref="A5"/>
    </sheetView>
  </sheetViews>
  <sheetFormatPr defaultRowHeight="15"/>
  <cols>
    <col min="1" max="1" width="66.5703125" customWidth="1"/>
  </cols>
  <sheetData>
    <row r="1" spans="1:1">
      <c r="A1" t="s">
        <v>0</v>
      </c>
    </row>
    <row r="2" spans="1:1">
      <c r="A2" t="s">
        <v>1</v>
      </c>
    </row>
    <row r="3" spans="1:1">
      <c r="A3" t="s">
        <v>2</v>
      </c>
    </row>
    <row r="4" spans="1:1">
      <c r="A4" t="s">
        <v>42</v>
      </c>
    </row>
    <row r="6" spans="1:1" ht="210">
      <c r="A6" s="21"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36"/>
  <sheetViews>
    <sheetView topLeftCell="A19" workbookViewId="0">
      <selection activeCell="D35" sqref="D35"/>
    </sheetView>
  </sheetViews>
  <sheetFormatPr defaultRowHeight="15"/>
  <cols>
    <col min="1" max="1" width="33" bestFit="1" customWidth="1"/>
    <col min="2" max="2" width="25.7109375" bestFit="1" customWidth="1"/>
    <col min="3" max="3" width="21.85546875" bestFit="1" customWidth="1"/>
    <col min="4" max="4" width="19.85546875" customWidth="1"/>
    <col min="5" max="5" width="22.5703125" bestFit="1" customWidth="1"/>
    <col min="6" max="6" width="24.42578125" bestFit="1" customWidth="1"/>
    <col min="7" max="7" width="15" bestFit="1" customWidth="1"/>
    <col min="8" max="8" width="17.7109375" bestFit="1" customWidth="1"/>
  </cols>
  <sheetData>
    <row r="1" spans="1:5" ht="20.25" thickBot="1">
      <c r="A1" s="9" t="s">
        <v>3</v>
      </c>
    </row>
    <row r="2" spans="1:5" ht="15.75" thickTop="1"/>
    <row r="3" spans="1:5">
      <c r="A3" s="13" t="s">
        <v>10</v>
      </c>
      <c r="B3" s="16">
        <v>10000</v>
      </c>
    </row>
    <row r="4" spans="1:5">
      <c r="A4" s="13" t="s">
        <v>5</v>
      </c>
      <c r="B4" s="16">
        <v>0.15</v>
      </c>
    </row>
    <row r="5" spans="1:5">
      <c r="A5" s="13" t="s">
        <v>40</v>
      </c>
      <c r="B5" s="16">
        <v>700</v>
      </c>
    </row>
    <row r="6" spans="1:5">
      <c r="A6" s="13" t="s">
        <v>11</v>
      </c>
      <c r="B6" s="17">
        <v>0.12</v>
      </c>
    </row>
    <row r="7" spans="1:5">
      <c r="A7" s="14" t="s">
        <v>4</v>
      </c>
      <c r="B7" s="18">
        <v>20</v>
      </c>
    </row>
    <row r="9" spans="1:5" ht="19.5">
      <c r="A9" s="19" t="s">
        <v>30</v>
      </c>
      <c r="B9" s="6"/>
    </row>
    <row r="10" spans="1:5">
      <c r="A10" s="13" t="s">
        <v>31</v>
      </c>
      <c r="B10" s="13" t="s">
        <v>32</v>
      </c>
      <c r="C10" s="13" t="s">
        <v>33</v>
      </c>
      <c r="D10" s="13" t="s">
        <v>34</v>
      </c>
      <c r="E10" s="13" t="s">
        <v>35</v>
      </c>
    </row>
    <row r="11" spans="1:5">
      <c r="A11" s="13" t="s">
        <v>27</v>
      </c>
      <c r="B11" s="2">
        <v>75</v>
      </c>
      <c r="C11" s="2">
        <v>76.5</v>
      </c>
      <c r="D11" s="2" t="s">
        <v>36</v>
      </c>
      <c r="E11" s="2" t="s">
        <v>36</v>
      </c>
    </row>
    <row r="12" spans="1:5">
      <c r="A12" s="13" t="s">
        <v>28</v>
      </c>
      <c r="B12" s="2">
        <v>20</v>
      </c>
      <c r="C12" s="2">
        <v>18.5</v>
      </c>
      <c r="D12" s="2">
        <v>7</v>
      </c>
      <c r="E12" s="2">
        <v>12000</v>
      </c>
    </row>
    <row r="13" spans="1:5">
      <c r="A13" s="13" t="s">
        <v>29</v>
      </c>
      <c r="B13" s="2">
        <v>6.7</v>
      </c>
      <c r="C13" s="2">
        <v>6.7</v>
      </c>
      <c r="D13" s="2">
        <v>23</v>
      </c>
      <c r="E13" s="2">
        <v>25000</v>
      </c>
    </row>
    <row r="14" spans="1:5">
      <c r="A14" s="7"/>
      <c r="B14" s="7"/>
    </row>
    <row r="15" spans="1:5" ht="20.25" thickBot="1">
      <c r="A15" s="9" t="s">
        <v>6</v>
      </c>
    </row>
    <row r="16" spans="1:5" ht="16.5" thickTop="1" thickBot="1">
      <c r="A16" s="20" t="s">
        <v>7</v>
      </c>
    </row>
    <row r="17" spans="1:5">
      <c r="A17" s="13" t="s">
        <v>12</v>
      </c>
      <c r="B17" s="1"/>
    </row>
    <row r="18" spans="1:5">
      <c r="A18" s="13" t="s">
        <v>8</v>
      </c>
      <c r="B18" s="1">
        <v>12</v>
      </c>
    </row>
    <row r="19" spans="1:5">
      <c r="A19" s="13" t="s">
        <v>9</v>
      </c>
      <c r="B19" s="1">
        <v>8</v>
      </c>
    </row>
    <row r="20" spans="1:5">
      <c r="A20" s="15" t="s">
        <v>25</v>
      </c>
      <c r="B20" s="6">
        <f>AVERAGE(B18:B19)</f>
        <v>10</v>
      </c>
    </row>
    <row r="22" spans="1:5" ht="20.25" thickBot="1">
      <c r="A22" s="9" t="s">
        <v>13</v>
      </c>
    </row>
    <row r="23" spans="1:5" ht="15.75" thickTop="1">
      <c r="A23" s="14" t="s">
        <v>14</v>
      </c>
      <c r="B23" s="3">
        <v>4.1900000000000004</v>
      </c>
    </row>
    <row r="24" spans="1:5">
      <c r="A24" s="13" t="s">
        <v>15</v>
      </c>
      <c r="B24" s="13" t="s">
        <v>16</v>
      </c>
      <c r="C24" s="13" t="s">
        <v>17</v>
      </c>
    </row>
    <row r="25" spans="1:5">
      <c r="A25" s="13" t="s">
        <v>18</v>
      </c>
      <c r="B25" s="2">
        <v>3</v>
      </c>
      <c r="C25" s="2">
        <f>$B$25*$B$23</f>
        <v>12.57</v>
      </c>
    </row>
    <row r="26" spans="1:5">
      <c r="A26" s="13" t="s">
        <v>19</v>
      </c>
      <c r="B26" s="2">
        <v>303</v>
      </c>
      <c r="C26" s="2">
        <f>$B$26*$B$23</f>
        <v>1269.5700000000002</v>
      </c>
    </row>
    <row r="27" spans="1:5">
      <c r="A27" s="13" t="s">
        <v>20</v>
      </c>
      <c r="B27" s="2">
        <v>190</v>
      </c>
      <c r="C27" s="2">
        <f>$B$27*$B$23</f>
        <v>796.1</v>
      </c>
    </row>
    <row r="28" spans="1:5">
      <c r="A28" s="13" t="s">
        <v>21</v>
      </c>
      <c r="B28" s="2">
        <v>85</v>
      </c>
      <c r="C28" s="2">
        <f>$B$28*$B$23</f>
        <v>356.15000000000003</v>
      </c>
    </row>
    <row r="29" spans="1:5">
      <c r="A29" s="13" t="s">
        <v>22</v>
      </c>
      <c r="B29" s="2">
        <v>50</v>
      </c>
      <c r="C29" s="2">
        <f>$B$29*$B$23</f>
        <v>209.50000000000003</v>
      </c>
    </row>
    <row r="30" spans="1:5">
      <c r="A30" s="15" t="s">
        <v>25</v>
      </c>
      <c r="B30" s="4"/>
      <c r="C30" s="4">
        <f>AVERAGE(C25:C29)</f>
        <v>528.77800000000002</v>
      </c>
    </row>
    <row r="32" spans="1:5" ht="20.25" thickBot="1">
      <c r="A32" s="9" t="s">
        <v>23</v>
      </c>
      <c r="D32" s="9" t="s">
        <v>28</v>
      </c>
      <c r="E32" s="9" t="s">
        <v>29</v>
      </c>
    </row>
    <row r="33" spans="1:6" ht="15.75" thickTop="1">
      <c r="A33" s="13" t="s">
        <v>39</v>
      </c>
      <c r="B33" s="11">
        <f>$B$3/$B$5</f>
        <v>14.285714285714286</v>
      </c>
      <c r="C33" s="13" t="s">
        <v>38</v>
      </c>
      <c r="D33" s="10">
        <f>$B$3/$D$12</f>
        <v>1428.5714285714287</v>
      </c>
      <c r="E33" s="10">
        <f>$B$3/$D$13</f>
        <v>434.78260869565219</v>
      </c>
      <c r="F33" s="8"/>
    </row>
    <row r="34" spans="1:6">
      <c r="A34" s="13" t="s">
        <v>24</v>
      </c>
      <c r="B34" s="11">
        <f>$B$33*$C$30*$B$6</f>
        <v>906.47657142857145</v>
      </c>
      <c r="C34" s="13" t="s">
        <v>24</v>
      </c>
      <c r="D34" s="11">
        <f>($C$11-$C$12)*$D$33</f>
        <v>82857.14285714287</v>
      </c>
      <c r="E34" s="11">
        <f>$E$33*($C$11-$C$13)</f>
        <v>30347.82608695652</v>
      </c>
      <c r="F34" s="5"/>
    </row>
    <row r="35" spans="1:6">
      <c r="A35" s="13" t="s">
        <v>26</v>
      </c>
      <c r="B35" s="10">
        <f>($B$34*$B$20*365*20)/1000</f>
        <v>66172.789714285725</v>
      </c>
      <c r="C35" s="13" t="s">
        <v>26</v>
      </c>
      <c r="D35" s="11">
        <f>$D$34*12000/1000</f>
        <v>994285.71428571444</v>
      </c>
      <c r="E35" s="11">
        <f>$E$34*25000</f>
        <v>758695652.173913</v>
      </c>
    </row>
    <row r="36" spans="1:6">
      <c r="A36" s="13" t="s">
        <v>37</v>
      </c>
      <c r="B36" s="12">
        <f>$B$4*$B$35</f>
        <v>9925.9184571428577</v>
      </c>
      <c r="C36" s="13" t="s">
        <v>37</v>
      </c>
      <c r="D36" s="12">
        <f>$D$35*0.15</f>
        <v>149142.85714285716</v>
      </c>
      <c r="E36" s="12">
        <f>$E$35*0.15</f>
        <v>113804347.82608695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Recommendations</vt:lpstr>
      <vt:lpstr>Analysis</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A. Bain</dc:creator>
  <cp:lastModifiedBy> </cp:lastModifiedBy>
  <dcterms:created xsi:type="dcterms:W3CDTF">2012-10-04T22:40:09Z</dcterms:created>
  <dcterms:modified xsi:type="dcterms:W3CDTF">2012-10-13T00:39:41Z</dcterms:modified>
</cp:coreProperties>
</file>