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C:\Users\cw257\Desktop\"/>
    </mc:Choice>
  </mc:AlternateContent>
  <xr:revisionPtr revIDLastSave="0" documentId="13_ncr:1_{C68113B7-F321-460C-8CC9-05A9A29EB737}" xr6:coauthVersionLast="36" xr6:coauthVersionMax="36" xr10:uidLastSave="{00000000-0000-0000-0000-000000000000}"/>
  <bookViews>
    <workbookView xWindow="0" yWindow="0" windowWidth="28800" windowHeight="12225" activeTab="1" xr2:uid="{862CE1D6-12F5-45F4-95B4-CFA43056DF85}"/>
  </bookViews>
  <sheets>
    <sheet name="Recommendation" sheetId="2" r:id="rId1"/>
    <sheet name="Data Analysis"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8" i="1" l="1"/>
  <c r="B56" i="1"/>
  <c r="B67" i="1"/>
  <c r="B73" i="1"/>
  <c r="C17" i="1"/>
  <c r="C18" i="1"/>
  <c r="C19" i="1"/>
  <c r="C20" i="1"/>
  <c r="C21" i="1"/>
  <c r="C30" i="1"/>
  <c r="B59" i="1" s="1"/>
  <c r="C35" i="1"/>
  <c r="B68" i="1" s="1"/>
  <c r="C40" i="1"/>
  <c r="B50" i="1" s="1"/>
  <c r="B5" i="1"/>
  <c r="B65" i="1" s="1"/>
  <c r="B7" i="1"/>
  <c r="B11" i="1"/>
  <c r="B48" i="1" l="1"/>
  <c r="B49" i="1" s="1"/>
  <c r="B57" i="1"/>
  <c r="B74" i="1"/>
  <c r="B75" i="1" s="1"/>
  <c r="B76" i="1" s="1"/>
  <c r="B51" i="1"/>
  <c r="B60" i="1"/>
  <c r="B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cw257</author>
  </authors>
  <commentList>
    <comment ref="A15" authorId="0" shapeId="0" xr:uid="{7D215449-FCAA-4DA2-A826-C58A92C357CE}">
      <text>
        <r>
          <rPr>
            <sz val="9"/>
            <color indexed="81"/>
            <rFont val="Tahoma"/>
            <family val="2"/>
          </rPr>
          <t xml:space="preserve">
</t>
        </r>
      </text>
    </comment>
  </commentList>
</comments>
</file>

<file path=xl/sharedStrings.xml><?xml version="1.0" encoding="utf-8"?>
<sst xmlns="http://schemas.openxmlformats.org/spreadsheetml/2006/main" count="73" uniqueCount="58">
  <si>
    <t>Connor White</t>
  </si>
  <si>
    <t>ENGR 115</t>
  </si>
  <si>
    <t>Nov. 30, 2019</t>
  </si>
  <si>
    <t>Constants &amp; Assumptions</t>
  </si>
  <si>
    <t>Total Money Available</t>
  </si>
  <si>
    <t>Average # hours usable sunlight per day</t>
  </si>
  <si>
    <t>Price of electricity ($/kWh)</t>
  </si>
  <si>
    <t>Solar Pyranometer Orientation (relative to sun)</t>
  </si>
  <si>
    <t>Pyranometer Reading (mV)</t>
  </si>
  <si>
    <t>Directly facing (Very cloudy)</t>
  </si>
  <si>
    <t>Perpendicular (Very cloudy)</t>
  </si>
  <si>
    <t>Facing directly away (Very cloudy)</t>
  </si>
  <si>
    <t>Pointed at ground (in shadow of a building)</t>
  </si>
  <si>
    <t>Pointed at reflective surface (in shadow of a building)</t>
  </si>
  <si>
    <t>Incandescent 1</t>
  </si>
  <si>
    <t>CFL 1</t>
  </si>
  <si>
    <t>CFL 2</t>
  </si>
  <si>
    <t>CFL 1 and 2</t>
  </si>
  <si>
    <t>LED 1</t>
  </si>
  <si>
    <t>LED 2</t>
  </si>
  <si>
    <t>LED 1 and 2</t>
  </si>
  <si>
    <t>Incandescent 2</t>
  </si>
  <si>
    <t>Incandescent 1 and 2</t>
  </si>
  <si>
    <r>
      <t>Cost to install each m</t>
    </r>
    <r>
      <rPr>
        <vertAlign val="superscript"/>
        <sz val="11"/>
        <color theme="1"/>
        <rFont val="Calibri"/>
        <family val="2"/>
        <scheme val="minor"/>
      </rPr>
      <t>2</t>
    </r>
  </si>
  <si>
    <r>
      <t>Area of panels available on budget (m</t>
    </r>
    <r>
      <rPr>
        <vertAlign val="superscript"/>
        <sz val="11"/>
        <color theme="1"/>
        <rFont val="Calibri"/>
        <family val="2"/>
        <scheme val="minor"/>
      </rPr>
      <t>2</t>
    </r>
    <r>
      <rPr>
        <sz val="11"/>
        <color theme="1"/>
        <rFont val="Calibri"/>
        <family val="2"/>
        <scheme val="minor"/>
      </rPr>
      <t>)</t>
    </r>
  </si>
  <si>
    <r>
      <t>PV cell energy generation (W/m</t>
    </r>
    <r>
      <rPr>
        <b/>
        <vertAlign val="superscript"/>
        <sz val="11"/>
        <color theme="1"/>
        <rFont val="Calibri"/>
        <family val="2"/>
        <scheme val="minor"/>
      </rPr>
      <t>2</t>
    </r>
    <r>
      <rPr>
        <b/>
        <sz val="11"/>
        <color theme="1"/>
        <rFont val="Calibri"/>
        <family val="2"/>
        <scheme val="minor"/>
      </rPr>
      <t>)</t>
    </r>
  </si>
  <si>
    <t xml:space="preserve">PV cell efficiency </t>
  </si>
  <si>
    <r>
      <t>Actual PV cell energy generation (W/m</t>
    </r>
    <r>
      <rPr>
        <b/>
        <vertAlign val="superscript"/>
        <sz val="11"/>
        <color theme="1"/>
        <rFont val="Calibri"/>
        <family val="2"/>
        <scheme val="minor"/>
      </rPr>
      <t>2</t>
    </r>
    <r>
      <rPr>
        <b/>
        <sz val="11"/>
        <color theme="1"/>
        <rFont val="Calibri"/>
        <family val="2"/>
        <scheme val="minor"/>
      </rPr>
      <t>)</t>
    </r>
  </si>
  <si>
    <t>Average # hours usable sunlight per 20 years</t>
  </si>
  <si>
    <r>
      <t>Energy generation from 8.9m</t>
    </r>
    <r>
      <rPr>
        <vertAlign val="superscript"/>
        <sz val="11"/>
        <color theme="1"/>
        <rFont val="Calibri"/>
        <family val="2"/>
        <scheme val="minor"/>
      </rPr>
      <t>2</t>
    </r>
    <r>
      <rPr>
        <sz val="11"/>
        <color theme="1"/>
        <rFont val="Calibri"/>
        <family val="2"/>
        <scheme val="minor"/>
      </rPr>
      <t xml:space="preserve">  of cells (W)</t>
    </r>
  </si>
  <si>
    <t>kWh generated in 20 years</t>
  </si>
  <si>
    <t>Money saved over 20 years</t>
  </si>
  <si>
    <t>Price per bulb</t>
  </si>
  <si>
    <t>Estimated # hours of daily energy usage</t>
  </si>
  <si>
    <t>Estimated # hours of daily energy usage in 20 years</t>
  </si>
  <si>
    <t>Life expectancy (Hours)</t>
  </si>
  <si>
    <t>CFL Bulbs (data from HomeDepot.com)</t>
  </si>
  <si>
    <t>Price per hour</t>
  </si>
  <si>
    <r>
      <t>Solar Power (W/m</t>
    </r>
    <r>
      <rPr>
        <b/>
        <vertAlign val="superscript"/>
        <sz val="11"/>
        <color theme="1"/>
        <rFont val="Calibri"/>
        <family val="2"/>
        <scheme val="minor"/>
      </rPr>
      <t>2)</t>
    </r>
  </si>
  <si>
    <t>Incandescent Bulbs (data from HomeDepot.com)</t>
  </si>
  <si>
    <t>LED Bulbs (data from HomeDepot.com)</t>
  </si>
  <si>
    <t>Bulb Type</t>
  </si>
  <si>
    <t>Rated Power (W)</t>
  </si>
  <si>
    <t>Measured Power (W)</t>
  </si>
  <si>
    <t>Average Power</t>
  </si>
  <si>
    <r>
      <t>Pyranometer Calibration Constant ((W/m</t>
    </r>
    <r>
      <rPr>
        <b/>
        <vertAlign val="superscript"/>
        <sz val="11"/>
        <color theme="1"/>
        <rFont val="Calibri"/>
        <family val="2"/>
        <scheme val="minor"/>
      </rPr>
      <t>2</t>
    </r>
    <r>
      <rPr>
        <b/>
        <sz val="11"/>
        <color theme="1"/>
        <rFont val="Calibri"/>
        <family val="2"/>
        <scheme val="minor"/>
      </rPr>
      <t>)/mV)</t>
    </r>
  </si>
  <si>
    <r>
      <t>Average solar radiation (W/m</t>
    </r>
    <r>
      <rPr>
        <b/>
        <vertAlign val="superscript"/>
        <sz val="11"/>
        <color theme="1"/>
        <rFont val="Calibri"/>
        <family val="2"/>
        <scheme val="minor"/>
      </rPr>
      <t>2</t>
    </r>
    <r>
      <rPr>
        <b/>
        <sz val="11"/>
        <color theme="1"/>
        <rFont val="Calibri"/>
        <family val="2"/>
        <scheme val="minor"/>
      </rPr>
      <t>)</t>
    </r>
  </si>
  <si>
    <t>Price to run for 20 years @10 hours of daily usage per bulb</t>
  </si>
  <si>
    <t>All readings were taken in cloudy conditions</t>
  </si>
  <si>
    <t>Pyranometer Measurements in Varying Orientations</t>
  </si>
  <si>
    <t>Light Bulb Power</t>
  </si>
  <si>
    <t># bulbs purchasable</t>
  </si>
  <si>
    <t># bulbs purchasable on budget</t>
  </si>
  <si>
    <t>Lightbulb Cost Analysis</t>
  </si>
  <si>
    <t>PV System Cost Analysis</t>
  </si>
  <si>
    <t># times bulbs will be replaced in 20 years</t>
  </si>
  <si>
    <t>Price to buy # bulbs needed to keep office lit for 20 years</t>
  </si>
  <si>
    <t xml:space="preserve">As much as I would like to push the city towards solar power, I acknowledge that saving money is the first priority.  The most cost-effective choice in this situation would be to switch as many bulbs as possible from incandescent to LED.  The hourly cost to run LED bulbs is 10% the price of incandescent bulbs and 35% the price of CFL bulbs.  Over a 20 year timespan in which the bulbs are used for 10 hours every day, LED bulbs will only need to be replced approximately three times, CFLs will need to be replaced approximately six times, and incandescents will need to be replaced approximately 24 times.  The price per bulb between CFL and LED is comparable, but the difference in average bulb lifetime and price to run per hour make LED by far the most favorable of the thre bulb types.  Over a 20-year timespan PV cells would save nearly $9000 in energy costs, however panels are rated to only last for 20 years so after that time is up they would need to be replaced.  They cost $10,000 to install and only generate $9000 in savings, so PV cells would not save the city any money and instead cost it about $1000 for each round of installation.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</si>
</sst>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70" formatCode="0.0"/>
    <numFmt numFmtId="185" formatCode="&quot;$&quot;#,##0.00"/>
    <numFmt numFmtId="187" formatCode="&quot;$&quot;#,##0"/>
    <numFmt numFmtId="190" formatCode="&quot;$&quot;#,##0.00000"/>
    <numFmt numFmtId="193" formatCode="&quot;$&quot;#,##0.0000_);[Red]\(&quot;$&quot;#,##0.0000\)"/>
    <numFmt numFmtId="194" formatCode="&quot;$&quot;#,##0.00000_);[Red]\(&quot;$&quot;#,##0.00000\)"/>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b/>
      <vertAlign val="superscript"/>
      <sz val="11"/>
      <color theme="1"/>
      <name val="Calibri"/>
      <family val="2"/>
      <scheme val="minor"/>
    </font>
    <font>
      <sz val="9"/>
      <color indexed="81"/>
      <name val="Tahoma"/>
      <family val="2"/>
    </font>
  </fonts>
  <fills count="3">
    <fill>
      <patternFill patternType="none"/>
    </fill>
    <fill>
      <patternFill patternType="gray125"/>
    </fill>
    <fill>
      <patternFill patternType="solid">
        <fgColor theme="2" tint="-0.499984740745262"/>
        <bgColor indexed="64"/>
      </patternFill>
    </fill>
  </fills>
  <borders count="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3" fillId="0" borderId="0" xfId="0" applyFont="1" applyAlignment="1">
      <alignment horizontal="center"/>
    </xf>
    <xf numFmtId="0" fontId="3" fillId="0" borderId="0" xfId="0" applyFont="1" applyBorder="1"/>
    <xf numFmtId="0" fontId="0" fillId="0" borderId="0" xfId="0" applyBorder="1"/>
    <xf numFmtId="0" fontId="3" fillId="0" borderId="0" xfId="0" applyFont="1" applyBorder="1" applyAlignment="1">
      <alignment horizontal="center"/>
    </xf>
    <xf numFmtId="0" fontId="0" fillId="0" borderId="0" xfId="0" applyBorder="1" applyAlignment="1">
      <alignment horizontal="center"/>
    </xf>
    <xf numFmtId="0" fontId="0" fillId="0" borderId="0" xfId="0" applyBorder="1" applyAlignment="1"/>
    <xf numFmtId="0" fontId="3" fillId="0" borderId="0" xfId="0" applyFont="1" applyBorder="1" applyAlignment="1"/>
    <xf numFmtId="0" fontId="0" fillId="0" borderId="0" xfId="0" applyBorder="1" applyAlignment="1"/>
    <xf numFmtId="0" fontId="0" fillId="0" borderId="0" xfId="0" applyFont="1" applyBorder="1" applyAlignment="1"/>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1" xfId="0" applyBorder="1"/>
    <xf numFmtId="0" fontId="0" fillId="0" borderId="2" xfId="0" applyBorder="1" applyAlignment="1">
      <alignment horizontal="center"/>
    </xf>
    <xf numFmtId="0" fontId="3" fillId="0" borderId="1" xfId="0" applyFont="1" applyBorder="1" applyAlignment="1"/>
    <xf numFmtId="170" fontId="3" fillId="0" borderId="2" xfId="0" applyNumberFormat="1" applyFont="1" applyBorder="1" applyAlignment="1">
      <alignment horizontal="center"/>
    </xf>
    <xf numFmtId="0" fontId="0" fillId="0" borderId="2" xfId="0" applyBorder="1"/>
    <xf numFmtId="0" fontId="3" fillId="0" borderId="2" xfId="0" applyFont="1" applyBorder="1" applyAlignment="1">
      <alignment horizontal="center"/>
    </xf>
    <xf numFmtId="0" fontId="3" fillId="0" borderId="3" xfId="0" applyFont="1" applyBorder="1" applyAlignment="1"/>
    <xf numFmtId="0" fontId="0" fillId="0" borderId="4" xfId="0" applyBorder="1" applyAlignment="1"/>
    <xf numFmtId="0" fontId="3" fillId="0" borderId="5" xfId="0" applyFont="1" applyBorder="1" applyAlignment="1">
      <alignment horizontal="center"/>
    </xf>
    <xf numFmtId="0" fontId="0" fillId="0" borderId="1" xfId="0" applyFont="1" applyBorder="1" applyAlignment="1"/>
    <xf numFmtId="1" fontId="0" fillId="0" borderId="2" xfId="0" applyNumberFormat="1" applyBorder="1" applyAlignment="1">
      <alignment horizontal="center"/>
    </xf>
    <xf numFmtId="0" fontId="0" fillId="0" borderId="3" xfId="0" applyBorder="1"/>
    <xf numFmtId="0" fontId="0" fillId="0" borderId="4" xfId="0" applyBorder="1" applyAlignment="1">
      <alignment horizontal="center"/>
    </xf>
    <xf numFmtId="1" fontId="0" fillId="0" borderId="5" xfId="0" applyNumberFormat="1" applyBorder="1" applyAlignment="1">
      <alignment horizontal="center"/>
    </xf>
    <xf numFmtId="0" fontId="3" fillId="0" borderId="1" xfId="0" applyFont="1" applyBorder="1"/>
    <xf numFmtId="6" fontId="0" fillId="0" borderId="2" xfId="0" applyNumberFormat="1" applyBorder="1" applyAlignment="1">
      <alignment horizontal="left"/>
    </xf>
    <xf numFmtId="0" fontId="0" fillId="0" borderId="2" xfId="0" applyBorder="1" applyAlignment="1">
      <alignment horizontal="left"/>
    </xf>
    <xf numFmtId="8" fontId="0" fillId="0" borderId="2" xfId="0" applyNumberFormat="1" applyBorder="1" applyAlignment="1">
      <alignment horizontal="left"/>
    </xf>
    <xf numFmtId="10" fontId="0" fillId="0" borderId="2" xfId="3" applyNumberFormat="1" applyFont="1" applyBorder="1" applyAlignment="1">
      <alignment horizontal="left"/>
    </xf>
    <xf numFmtId="0" fontId="0" fillId="0" borderId="2" xfId="3" applyNumberFormat="1" applyFont="1" applyBorder="1" applyAlignment="1">
      <alignment horizontal="left"/>
    </xf>
    <xf numFmtId="0" fontId="3" fillId="0" borderId="3" xfId="0" applyFont="1" applyBorder="1"/>
    <xf numFmtId="0" fontId="0" fillId="0" borderId="5" xfId="0" applyBorder="1" applyAlignment="1">
      <alignment horizontal="left"/>
    </xf>
    <xf numFmtId="0" fontId="0" fillId="0" borderId="1" xfId="0" applyFont="1" applyBorder="1" applyAlignment="1"/>
    <xf numFmtId="0" fontId="0" fillId="0" borderId="2" xfId="0" applyBorder="1" applyAlignment="1"/>
    <xf numFmtId="6" fontId="0" fillId="0" borderId="2" xfId="0" applyNumberFormat="1" applyBorder="1" applyAlignment="1"/>
    <xf numFmtId="193" fontId="0" fillId="0" borderId="2" xfId="0" applyNumberFormat="1" applyBorder="1" applyAlignment="1"/>
    <xf numFmtId="8" fontId="0" fillId="0" borderId="2" xfId="0" applyNumberFormat="1" applyBorder="1" applyAlignment="1"/>
    <xf numFmtId="6" fontId="0" fillId="0" borderId="2" xfId="0" applyNumberFormat="1" applyBorder="1"/>
    <xf numFmtId="43" fontId="0" fillId="0" borderId="2" xfId="1" applyFont="1" applyBorder="1"/>
    <xf numFmtId="43" fontId="0" fillId="0" borderId="2" xfId="0" applyNumberFormat="1" applyBorder="1"/>
    <xf numFmtId="37" fontId="0" fillId="0" borderId="2" xfId="0" applyNumberFormat="1" applyBorder="1"/>
    <xf numFmtId="8" fontId="0" fillId="0" borderId="2" xfId="0" applyNumberFormat="1" applyBorder="1"/>
    <xf numFmtId="1" fontId="0" fillId="0" borderId="2" xfId="0" applyNumberFormat="1" applyBorder="1"/>
    <xf numFmtId="190" fontId="0" fillId="0" borderId="2" xfId="2" applyNumberFormat="1" applyFont="1" applyBorder="1"/>
    <xf numFmtId="185" fontId="0" fillId="0" borderId="2" xfId="2" applyNumberFormat="1" applyFont="1" applyBorder="1"/>
    <xf numFmtId="3" fontId="0" fillId="0" borderId="2" xfId="0" applyNumberFormat="1" applyBorder="1"/>
    <xf numFmtId="194" fontId="0" fillId="0" borderId="2" xfId="0" applyNumberFormat="1" applyBorder="1"/>
    <xf numFmtId="0" fontId="0" fillId="0" borderId="3" xfId="0" applyFont="1" applyBorder="1" applyAlignment="1"/>
    <xf numFmtId="8" fontId="0" fillId="0" borderId="5" xfId="0" applyNumberFormat="1" applyBorder="1"/>
    <xf numFmtId="0" fontId="3" fillId="0" borderId="1" xfId="0" applyFont="1" applyBorder="1" applyAlignment="1"/>
    <xf numFmtId="3" fontId="0" fillId="0" borderId="2" xfId="0" applyNumberFormat="1" applyBorder="1" applyAlignment="1"/>
    <xf numFmtId="0" fontId="2"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 fillId="2" borderId="6" xfId="0" applyFont="1" applyFill="1" applyBorder="1" applyAlignment="1">
      <alignment horizontal="center"/>
    </xf>
    <xf numFmtId="0" fontId="4" fillId="2" borderId="8" xfId="0" applyFont="1" applyFill="1" applyBorder="1" applyAlignment="1">
      <alignment horizontal="center"/>
    </xf>
    <xf numFmtId="0" fontId="4" fillId="2" borderId="7" xfId="0" applyFont="1" applyFill="1" applyBorder="1" applyAlignment="1">
      <alignment horizontal="center"/>
    </xf>
    <xf numFmtId="0" fontId="0" fillId="0" borderId="7" xfId="0" applyBorder="1" applyAlignment="1">
      <alignment horizontal="center"/>
    </xf>
    <xf numFmtId="170" fontId="0" fillId="0" borderId="2" xfId="0" applyNumberFormat="1" applyBorder="1"/>
    <xf numFmtId="5" fontId="0" fillId="0" borderId="2" xfId="2" applyNumberFormat="1" applyFont="1" applyBorder="1" applyAlignment="1"/>
    <xf numFmtId="187" fontId="0" fillId="0" borderId="2" xfId="0" applyNumberFormat="1" applyBorder="1"/>
    <xf numFmtId="0" fontId="0" fillId="0" borderId="0" xfId="0" applyAlignment="1">
      <alignment horizontal="lef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3A171-A368-496E-8691-DC4406AAF1BA}">
  <dimension ref="A1:A5"/>
  <sheetViews>
    <sheetView workbookViewId="0">
      <selection activeCell="A8" sqref="A8"/>
    </sheetView>
  </sheetViews>
  <sheetFormatPr defaultRowHeight="15" x14ac:dyDescent="0.25"/>
  <cols>
    <col min="1" max="1" width="89.140625" customWidth="1"/>
  </cols>
  <sheetData>
    <row r="1" spans="1:1" x14ac:dyDescent="0.25">
      <c r="A1" t="s">
        <v>0</v>
      </c>
    </row>
    <row r="2" spans="1:1" x14ac:dyDescent="0.25">
      <c r="A2" t="s">
        <v>1</v>
      </c>
    </row>
    <row r="3" spans="1:1" x14ac:dyDescent="0.25">
      <c r="A3" t="s">
        <v>2</v>
      </c>
    </row>
    <row r="5" spans="1:1" ht="189.75" customHeight="1" x14ac:dyDescent="0.25">
      <c r="A5" s="63" t="s">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D487B-A0C3-40B1-B8C8-02A645E0A771}">
  <dimension ref="A1:C76"/>
  <sheetViews>
    <sheetView tabSelected="1" topLeftCell="A44" workbookViewId="0">
      <selection activeCell="B64" sqref="B64"/>
    </sheetView>
  </sheetViews>
  <sheetFormatPr defaultRowHeight="15" x14ac:dyDescent="0.25"/>
  <cols>
    <col min="1" max="1" width="54.28515625" customWidth="1"/>
    <col min="2" max="3" width="41.42578125" customWidth="1"/>
  </cols>
  <sheetData>
    <row r="1" spans="1:3" ht="15.75" thickBot="1" x14ac:dyDescent="0.3">
      <c r="A1" s="56" t="s">
        <v>3</v>
      </c>
      <c r="B1" s="59"/>
    </row>
    <row r="2" spans="1:3" x14ac:dyDescent="0.25">
      <c r="A2" s="27" t="s">
        <v>4</v>
      </c>
      <c r="B2" s="28">
        <v>10000</v>
      </c>
    </row>
    <row r="3" spans="1:3" ht="17.25" x14ac:dyDescent="0.25">
      <c r="A3" s="27" t="s">
        <v>46</v>
      </c>
      <c r="B3" s="29">
        <v>500</v>
      </c>
    </row>
    <row r="4" spans="1:3" x14ac:dyDescent="0.25">
      <c r="A4" s="27" t="s">
        <v>33</v>
      </c>
      <c r="B4" s="29">
        <v>10</v>
      </c>
    </row>
    <row r="5" spans="1:3" x14ac:dyDescent="0.25">
      <c r="A5" s="27" t="s">
        <v>34</v>
      </c>
      <c r="B5" s="29">
        <f>B4*20*365</f>
        <v>73000</v>
      </c>
    </row>
    <row r="6" spans="1:3" x14ac:dyDescent="0.25">
      <c r="A6" s="27" t="s">
        <v>5</v>
      </c>
      <c r="B6" s="29">
        <v>9</v>
      </c>
    </row>
    <row r="7" spans="1:3" x14ac:dyDescent="0.25">
      <c r="A7" s="27" t="s">
        <v>28</v>
      </c>
      <c r="B7" s="29">
        <f>B6*365*20</f>
        <v>65700</v>
      </c>
    </row>
    <row r="8" spans="1:3" x14ac:dyDescent="0.25">
      <c r="A8" s="27" t="s">
        <v>6</v>
      </c>
      <c r="B8" s="30">
        <v>0.14000000000000001</v>
      </c>
    </row>
    <row r="9" spans="1:3" ht="17.25" x14ac:dyDescent="0.25">
      <c r="A9" s="27" t="s">
        <v>25</v>
      </c>
      <c r="B9" s="29">
        <v>500</v>
      </c>
    </row>
    <row r="10" spans="1:3" x14ac:dyDescent="0.25">
      <c r="A10" s="27" t="s">
        <v>26</v>
      </c>
      <c r="B10" s="31">
        <v>0.215</v>
      </c>
    </row>
    <row r="11" spans="1:3" ht="17.25" x14ac:dyDescent="0.25">
      <c r="A11" s="27" t="s">
        <v>27</v>
      </c>
      <c r="B11" s="32">
        <f>B9*(B10)</f>
        <v>107.5</v>
      </c>
    </row>
    <row r="12" spans="1:3" ht="18" thickBot="1" x14ac:dyDescent="0.3">
      <c r="A12" s="33" t="s">
        <v>45</v>
      </c>
      <c r="B12" s="34">
        <v>3.93</v>
      </c>
    </row>
    <row r="13" spans="1:3" ht="15.75" thickBot="1" x14ac:dyDescent="0.3">
      <c r="A13" s="2"/>
      <c r="B13" s="3"/>
    </row>
    <row r="14" spans="1:3" ht="15.75" thickBot="1" x14ac:dyDescent="0.3">
      <c r="A14" s="56" t="s">
        <v>49</v>
      </c>
      <c r="B14" s="57"/>
      <c r="C14" s="58"/>
    </row>
    <row r="15" spans="1:3" x14ac:dyDescent="0.25">
      <c r="A15" s="22" t="s">
        <v>48</v>
      </c>
      <c r="B15" s="9"/>
      <c r="C15" s="17"/>
    </row>
    <row r="16" spans="1:3" ht="17.25" x14ac:dyDescent="0.25">
      <c r="A16" s="11" t="s">
        <v>7</v>
      </c>
      <c r="B16" s="10" t="s">
        <v>8</v>
      </c>
      <c r="C16" s="12" t="s">
        <v>38</v>
      </c>
    </row>
    <row r="17" spans="1:3" x14ac:dyDescent="0.25">
      <c r="A17" s="13" t="s">
        <v>9</v>
      </c>
      <c r="B17" s="5">
        <v>19</v>
      </c>
      <c r="C17" s="23">
        <f>B17*$B$12</f>
        <v>74.67</v>
      </c>
    </row>
    <row r="18" spans="1:3" x14ac:dyDescent="0.25">
      <c r="A18" s="13" t="s">
        <v>10</v>
      </c>
      <c r="B18" s="5">
        <v>7.5</v>
      </c>
      <c r="C18" s="23">
        <f t="shared" ref="C18:C21" si="0">B18*$B$12</f>
        <v>29.475000000000001</v>
      </c>
    </row>
    <row r="19" spans="1:3" x14ac:dyDescent="0.25">
      <c r="A19" s="13" t="s">
        <v>11</v>
      </c>
      <c r="B19" s="5">
        <v>3.5</v>
      </c>
      <c r="C19" s="23">
        <f t="shared" si="0"/>
        <v>13.755000000000001</v>
      </c>
    </row>
    <row r="20" spans="1:3" x14ac:dyDescent="0.25">
      <c r="A20" s="13" t="s">
        <v>12</v>
      </c>
      <c r="B20" s="5">
        <v>6.5</v>
      </c>
      <c r="C20" s="23">
        <f t="shared" si="0"/>
        <v>25.545000000000002</v>
      </c>
    </row>
    <row r="21" spans="1:3" ht="15.75" thickBot="1" x14ac:dyDescent="0.3">
      <c r="A21" s="24" t="s">
        <v>13</v>
      </c>
      <c r="B21" s="25">
        <v>4</v>
      </c>
      <c r="C21" s="26">
        <f t="shared" si="0"/>
        <v>15.72</v>
      </c>
    </row>
    <row r="24" spans="1:3" ht="15.75" thickBot="1" x14ac:dyDescent="0.3"/>
    <row r="25" spans="1:3" ht="15.75" thickBot="1" x14ac:dyDescent="0.3">
      <c r="A25" s="56" t="s">
        <v>50</v>
      </c>
      <c r="B25" s="57"/>
      <c r="C25" s="58"/>
    </row>
    <row r="26" spans="1:3" x14ac:dyDescent="0.25">
      <c r="A26" s="11" t="s">
        <v>41</v>
      </c>
      <c r="B26" s="4" t="s">
        <v>42</v>
      </c>
      <c r="C26" s="12" t="s">
        <v>43</v>
      </c>
    </row>
    <row r="27" spans="1:3" x14ac:dyDescent="0.25">
      <c r="A27" s="13" t="s">
        <v>15</v>
      </c>
      <c r="B27" s="5">
        <v>15</v>
      </c>
      <c r="C27" s="14">
        <v>14.8</v>
      </c>
    </row>
    <row r="28" spans="1:3" x14ac:dyDescent="0.25">
      <c r="A28" s="13" t="s">
        <v>16</v>
      </c>
      <c r="B28" s="5">
        <v>20</v>
      </c>
      <c r="C28" s="14">
        <v>20.8</v>
      </c>
    </row>
    <row r="29" spans="1:3" x14ac:dyDescent="0.25">
      <c r="A29" s="13" t="s">
        <v>17</v>
      </c>
      <c r="B29" s="5">
        <v>35</v>
      </c>
      <c r="C29" s="14">
        <v>36.299999999999997</v>
      </c>
    </row>
    <row r="30" spans="1:3" x14ac:dyDescent="0.25">
      <c r="A30" s="15" t="s">
        <v>44</v>
      </c>
      <c r="B30" s="6"/>
      <c r="C30" s="16">
        <f>(C29+C28+C27)/4</f>
        <v>17.974999999999998</v>
      </c>
    </row>
    <row r="31" spans="1:3" x14ac:dyDescent="0.25">
      <c r="A31" s="13"/>
      <c r="B31" s="3"/>
      <c r="C31" s="17"/>
    </row>
    <row r="32" spans="1:3" x14ac:dyDescent="0.25">
      <c r="A32" s="13" t="s">
        <v>18</v>
      </c>
      <c r="B32" s="5">
        <v>6</v>
      </c>
      <c r="C32" s="14">
        <v>4.5999999999999996</v>
      </c>
    </row>
    <row r="33" spans="1:3" x14ac:dyDescent="0.25">
      <c r="A33" s="13" t="s">
        <v>19</v>
      </c>
      <c r="B33" s="5">
        <v>6</v>
      </c>
      <c r="C33" s="14">
        <v>7.3</v>
      </c>
    </row>
    <row r="34" spans="1:3" x14ac:dyDescent="0.25">
      <c r="A34" s="13" t="s">
        <v>20</v>
      </c>
      <c r="B34" s="5">
        <v>12</v>
      </c>
      <c r="C34" s="14">
        <v>13.7</v>
      </c>
    </row>
    <row r="35" spans="1:3" x14ac:dyDescent="0.25">
      <c r="A35" s="15" t="s">
        <v>44</v>
      </c>
      <c r="B35" s="6"/>
      <c r="C35" s="18">
        <f>(C32+C33+C34)/4</f>
        <v>6.3999999999999995</v>
      </c>
    </row>
    <row r="36" spans="1:3" x14ac:dyDescent="0.25">
      <c r="A36" s="13"/>
      <c r="B36" s="3"/>
      <c r="C36" s="17"/>
    </row>
    <row r="37" spans="1:3" x14ac:dyDescent="0.25">
      <c r="A37" s="13" t="s">
        <v>14</v>
      </c>
      <c r="B37" s="5">
        <v>60</v>
      </c>
      <c r="C37" s="14">
        <v>59.7</v>
      </c>
    </row>
    <row r="38" spans="1:3" x14ac:dyDescent="0.25">
      <c r="A38" s="13" t="s">
        <v>21</v>
      </c>
      <c r="B38" s="5">
        <v>60</v>
      </c>
      <c r="C38" s="14">
        <v>59.7</v>
      </c>
    </row>
    <row r="39" spans="1:3" x14ac:dyDescent="0.25">
      <c r="A39" s="13" t="s">
        <v>22</v>
      </c>
      <c r="B39" s="5">
        <v>120</v>
      </c>
      <c r="C39" s="14">
        <v>121</v>
      </c>
    </row>
    <row r="40" spans="1:3" ht="15.75" thickBot="1" x14ac:dyDescent="0.3">
      <c r="A40" s="19" t="s">
        <v>44</v>
      </c>
      <c r="B40" s="20"/>
      <c r="C40" s="21">
        <f>(C37+C38+C39)/4</f>
        <v>60.1</v>
      </c>
    </row>
    <row r="41" spans="1:3" x14ac:dyDescent="0.25">
      <c r="A41" s="7"/>
      <c r="B41" s="8"/>
      <c r="C41" s="4"/>
    </row>
    <row r="42" spans="1:3" ht="15.75" thickBot="1" x14ac:dyDescent="0.3">
      <c r="A42" s="7"/>
      <c r="B42" s="8"/>
      <c r="C42" s="4"/>
    </row>
    <row r="43" spans="1:3" ht="15.75" thickBot="1" x14ac:dyDescent="0.3">
      <c r="A43" s="54" t="s">
        <v>53</v>
      </c>
      <c r="B43" s="55"/>
      <c r="C43" s="1"/>
    </row>
    <row r="44" spans="1:3" x14ac:dyDescent="0.25">
      <c r="A44" s="52" t="s">
        <v>39</v>
      </c>
      <c r="B44" s="36"/>
      <c r="C44" s="1"/>
    </row>
    <row r="45" spans="1:3" x14ac:dyDescent="0.25">
      <c r="A45" s="35" t="s">
        <v>35</v>
      </c>
      <c r="B45" s="36">
        <v>3000</v>
      </c>
      <c r="C45" s="1"/>
    </row>
    <row r="46" spans="1:3" x14ac:dyDescent="0.25">
      <c r="A46" s="35" t="s">
        <v>32</v>
      </c>
      <c r="B46" s="37">
        <v>1</v>
      </c>
      <c r="C46" s="1"/>
    </row>
    <row r="47" spans="1:3" x14ac:dyDescent="0.25">
      <c r="A47" s="35" t="s">
        <v>52</v>
      </c>
      <c r="B47" s="53">
        <v>10000</v>
      </c>
      <c r="C47" s="1"/>
    </row>
    <row r="48" spans="1:3" x14ac:dyDescent="0.25">
      <c r="A48" s="35" t="s">
        <v>55</v>
      </c>
      <c r="B48" s="53">
        <f>B5/B45</f>
        <v>24.333333333333332</v>
      </c>
      <c r="C48" s="1"/>
    </row>
    <row r="49" spans="1:3" x14ac:dyDescent="0.25">
      <c r="A49" s="35" t="s">
        <v>56</v>
      </c>
      <c r="B49" s="61">
        <f>B46*B47*B48</f>
        <v>243333.33333333331</v>
      </c>
      <c r="C49" s="1"/>
    </row>
    <row r="50" spans="1:3" x14ac:dyDescent="0.25">
      <c r="A50" s="35" t="s">
        <v>37</v>
      </c>
      <c r="B50" s="38">
        <f>C40*B8*10^-3</f>
        <v>8.4140000000000013E-3</v>
      </c>
      <c r="C50" s="1"/>
    </row>
    <row r="51" spans="1:3" x14ac:dyDescent="0.25">
      <c r="A51" s="35" t="s">
        <v>47</v>
      </c>
      <c r="B51" s="39">
        <f>B50*B5</f>
        <v>614.22200000000009</v>
      </c>
      <c r="C51" s="1"/>
    </row>
    <row r="52" spans="1:3" x14ac:dyDescent="0.25">
      <c r="A52" s="13"/>
      <c r="B52" s="17"/>
    </row>
    <row r="53" spans="1:3" x14ac:dyDescent="0.25">
      <c r="A53" s="27" t="s">
        <v>36</v>
      </c>
      <c r="B53" s="17"/>
    </row>
    <row r="54" spans="1:3" x14ac:dyDescent="0.25">
      <c r="A54" s="13" t="s">
        <v>35</v>
      </c>
      <c r="B54" s="17">
        <v>12000</v>
      </c>
    </row>
    <row r="55" spans="1:3" x14ac:dyDescent="0.25">
      <c r="A55" s="13" t="s">
        <v>32</v>
      </c>
      <c r="B55" s="44">
        <v>1.93</v>
      </c>
    </row>
    <row r="56" spans="1:3" x14ac:dyDescent="0.25">
      <c r="A56" s="13" t="s">
        <v>52</v>
      </c>
      <c r="B56" s="45">
        <f>B2/B55</f>
        <v>5181.3471502590673</v>
      </c>
    </row>
    <row r="57" spans="1:3" x14ac:dyDescent="0.25">
      <c r="A57" s="13" t="s">
        <v>55</v>
      </c>
      <c r="B57" s="60">
        <f>B5/B54</f>
        <v>6.083333333333333</v>
      </c>
    </row>
    <row r="58" spans="1:3" x14ac:dyDescent="0.25">
      <c r="A58" s="35" t="s">
        <v>56</v>
      </c>
      <c r="B58" s="62">
        <f>B56*$B$55*B57</f>
        <v>60833.333333333328</v>
      </c>
    </row>
    <row r="59" spans="1:3" x14ac:dyDescent="0.25">
      <c r="A59" s="13" t="s">
        <v>37</v>
      </c>
      <c r="B59" s="46">
        <f>C30*10^-3*B8</f>
        <v>2.5165000000000001E-3</v>
      </c>
    </row>
    <row r="60" spans="1:3" x14ac:dyDescent="0.25">
      <c r="A60" s="35" t="s">
        <v>47</v>
      </c>
      <c r="B60" s="47">
        <f>B59*B5</f>
        <v>183.7045</v>
      </c>
    </row>
    <row r="61" spans="1:3" x14ac:dyDescent="0.25">
      <c r="A61" s="13"/>
      <c r="B61" s="17"/>
    </row>
    <row r="62" spans="1:3" x14ac:dyDescent="0.25">
      <c r="A62" s="27" t="s">
        <v>40</v>
      </c>
      <c r="B62" s="17"/>
    </row>
    <row r="63" spans="1:3" x14ac:dyDescent="0.25">
      <c r="A63" s="13" t="s">
        <v>35</v>
      </c>
      <c r="B63" s="48">
        <v>25000</v>
      </c>
    </row>
    <row r="64" spans="1:3" x14ac:dyDescent="0.25">
      <c r="A64" s="13" t="s">
        <v>32</v>
      </c>
      <c r="B64" s="40">
        <v>2</v>
      </c>
    </row>
    <row r="65" spans="1:2" x14ac:dyDescent="0.25">
      <c r="A65" s="13" t="s">
        <v>55</v>
      </c>
      <c r="B65" s="60">
        <f>B5/B63</f>
        <v>2.92</v>
      </c>
    </row>
    <row r="66" spans="1:2" x14ac:dyDescent="0.25">
      <c r="A66" s="13" t="s">
        <v>51</v>
      </c>
      <c r="B66" s="17">
        <v>5000</v>
      </c>
    </row>
    <row r="67" spans="1:2" x14ac:dyDescent="0.25">
      <c r="A67" s="35" t="s">
        <v>56</v>
      </c>
      <c r="B67" s="40">
        <f>B64*B65*B66</f>
        <v>29200</v>
      </c>
    </row>
    <row r="68" spans="1:2" x14ac:dyDescent="0.25">
      <c r="A68" s="13" t="s">
        <v>37</v>
      </c>
      <c r="B68" s="49">
        <f>C35*B8*10^-3</f>
        <v>8.9599999999999999E-4</v>
      </c>
    </row>
    <row r="69" spans="1:2" ht="15.75" thickBot="1" x14ac:dyDescent="0.3">
      <c r="A69" s="50" t="s">
        <v>47</v>
      </c>
      <c r="B69" s="51">
        <f>B68*B5</f>
        <v>65.408000000000001</v>
      </c>
    </row>
    <row r="70" spans="1:2" ht="15.75" thickBot="1" x14ac:dyDescent="0.3">
      <c r="A70" s="35"/>
      <c r="B70" s="44"/>
    </row>
    <row r="71" spans="1:2" ht="15.75" thickBot="1" x14ac:dyDescent="0.3">
      <c r="A71" s="54" t="s">
        <v>54</v>
      </c>
      <c r="B71" s="55"/>
    </row>
    <row r="72" spans="1:2" ht="17.25" x14ac:dyDescent="0.25">
      <c r="A72" s="13" t="s">
        <v>23</v>
      </c>
      <c r="B72" s="40">
        <v>1124</v>
      </c>
    </row>
    <row r="73" spans="1:2" ht="17.25" x14ac:dyDescent="0.25">
      <c r="A73" s="13" t="s">
        <v>24</v>
      </c>
      <c r="B73" s="41">
        <f>B2/B72</f>
        <v>8.8967971530249113</v>
      </c>
    </row>
    <row r="74" spans="1:2" ht="17.25" x14ac:dyDescent="0.25">
      <c r="A74" s="13" t="s">
        <v>29</v>
      </c>
      <c r="B74" s="42">
        <f>B73*B11</f>
        <v>956.40569395017792</v>
      </c>
    </row>
    <row r="75" spans="1:2" x14ac:dyDescent="0.25">
      <c r="A75" s="13" t="s">
        <v>30</v>
      </c>
      <c r="B75" s="43">
        <f>B74*10^-3*B7</f>
        <v>62835.854092526693</v>
      </c>
    </row>
    <row r="76" spans="1:2" ht="15.75" thickBot="1" x14ac:dyDescent="0.3">
      <c r="A76" s="24" t="s">
        <v>31</v>
      </c>
      <c r="B76" s="51">
        <f>B75*B8</f>
        <v>8797.0195729537372</v>
      </c>
    </row>
  </sheetData>
  <mergeCells count="9">
    <mergeCell ref="A71:B71"/>
    <mergeCell ref="A1:B1"/>
    <mergeCell ref="A15:B15"/>
    <mergeCell ref="A30:B30"/>
    <mergeCell ref="A35:B35"/>
    <mergeCell ref="A40:B40"/>
    <mergeCell ref="A14:C14"/>
    <mergeCell ref="A43:B43"/>
    <mergeCell ref="A25:C25"/>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Recommendation</vt:lpstr>
      <vt:lpstr>Data Analysis</vt:lpstr>
    </vt:vector>
  </TitlesOfParts>
  <Company>Humboldt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cw257</dc:creator>
  <cp:lastModifiedBy>cw257</cp:lastModifiedBy>
  <dcterms:created xsi:type="dcterms:W3CDTF">2019-11-30T21:35:11Z</dcterms:created>
  <dcterms:modified xsi:type="dcterms:W3CDTF">2019-12-01T01:01:40Z</dcterms:modified>
</cp:coreProperties>
</file>