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Engr 115\Engr 115 Labs\"/>
    </mc:Choice>
  </mc:AlternateContent>
  <xr:revisionPtr revIDLastSave="0" documentId="13_ncr:1_{889E2B6E-F1F7-48E1-A36C-154D7B1CBE77}" xr6:coauthVersionLast="45" xr6:coauthVersionMax="45" xr10:uidLastSave="{00000000-0000-0000-0000-000000000000}"/>
  <bookViews>
    <workbookView xWindow="-108" yWindow="-108" windowWidth="23256" windowHeight="13176" xr2:uid="{93FB526E-5554-4265-846B-6C50C6755E65}"/>
  </bookViews>
  <sheets>
    <sheet name="Recommendation " sheetId="2" r:id="rId1"/>
    <sheet name="Data Analysi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1" l="1"/>
  <c r="D44" i="1"/>
  <c r="D50" i="1"/>
  <c r="D46" i="1"/>
  <c r="G33" i="1"/>
  <c r="D33" i="1"/>
  <c r="H40" i="1"/>
  <c r="H39" i="1"/>
  <c r="G31" i="1"/>
  <c r="G32" i="1"/>
  <c r="G27" i="1"/>
  <c r="O16" i="1" l="1"/>
  <c r="G14" i="1"/>
  <c r="D49" i="1" s="1"/>
  <c r="G16" i="1"/>
  <c r="G12" i="1"/>
  <c r="G30" i="1"/>
  <c r="G29" i="1"/>
  <c r="D48" i="1"/>
</calcChain>
</file>

<file path=xl/sharedStrings.xml><?xml version="1.0" encoding="utf-8"?>
<sst xmlns="http://schemas.openxmlformats.org/spreadsheetml/2006/main" count="57" uniqueCount="54">
  <si>
    <t>Aidan Wilson</t>
  </si>
  <si>
    <t>Claire Bareilles, Charlie McCory, Garrett Mitchell</t>
  </si>
  <si>
    <t>ENGR 115</t>
  </si>
  <si>
    <t>8:00 AM Friday 11/22/2019</t>
  </si>
  <si>
    <t>Measurement Condition</t>
  </si>
  <si>
    <t>Pyranomenter Reading [Mv]</t>
  </si>
  <si>
    <t xml:space="preserve">Goal: Invest $10,000 to reduce energy costs.  </t>
  </si>
  <si>
    <t>Flat Shade</t>
  </si>
  <si>
    <t>East Facing</t>
  </si>
  <si>
    <t>West Facing</t>
  </si>
  <si>
    <t>South Facing</t>
  </si>
  <si>
    <t>North Facing</t>
  </si>
  <si>
    <t>Bulb Power</t>
  </si>
  <si>
    <t>Bulb Type</t>
  </si>
  <si>
    <t xml:space="preserve">Incandescent </t>
  </si>
  <si>
    <t>LED</t>
  </si>
  <si>
    <t>CFL</t>
  </si>
  <si>
    <t>Rated Power [W]</t>
  </si>
  <si>
    <t>Measured Power [W]</t>
  </si>
  <si>
    <t>Energy Cost California:</t>
  </si>
  <si>
    <t>Days a Year Usage (Bulb Power):</t>
  </si>
  <si>
    <t>Hours a Day [6am-9am &amp; 5pm-11pm] (Bulb Power):</t>
  </si>
  <si>
    <t xml:space="preserve">Solar Radiation [W/m^2] </t>
  </si>
  <si>
    <t>Incandesent Bulb Cost:</t>
  </si>
  <si>
    <t>LED Bulb Cost:</t>
  </si>
  <si>
    <t>CFL Bulb Cost:</t>
  </si>
  <si>
    <t>Incandesent Bulb Lifetime [h]:</t>
  </si>
  <si>
    <t>LED Bulb Lifetime [h]:</t>
  </si>
  <si>
    <t>CFL Bulb Lifetime [h]:</t>
  </si>
  <si>
    <t>Assumptions:</t>
  </si>
  <si>
    <t>PV System Cost [$/m^2]</t>
  </si>
  <si>
    <t>Money to Use for each Project:</t>
  </si>
  <si>
    <t xml:space="preserve">PV System Efficency: </t>
  </si>
  <si>
    <t xml:space="preserve">PV System Lifetime [h] </t>
  </si>
  <si>
    <t>Caculations</t>
  </si>
  <si>
    <t>Years:</t>
  </si>
  <si>
    <t>Power Saved [W]</t>
  </si>
  <si>
    <t>Hour/Year:</t>
  </si>
  <si>
    <t>PV: Dollars Saved Per Year:</t>
  </si>
  <si>
    <t>LED: Dollars Saved Per Year:</t>
  </si>
  <si>
    <t>CFL: Dollars Saved Per Year:</t>
  </si>
  <si>
    <t>Solar Measurements PV</t>
  </si>
  <si>
    <t>PV: Dollars Over Lifetime:</t>
  </si>
  <si>
    <t>LED: Dollars Over Lifetime:</t>
  </si>
  <si>
    <t>CFL: Dollars Over Lifetime:</t>
  </si>
  <si>
    <t xml:space="preserve"> </t>
  </si>
  <si>
    <t>Average:</t>
  </si>
  <si>
    <t>PV System Running [h/d]:</t>
  </si>
  <si>
    <t>PV System Running [d/yr]:</t>
  </si>
  <si>
    <t>Recommendation</t>
  </si>
  <si>
    <t>Input Parameters</t>
  </si>
  <si>
    <t>Conversion for Pyranomenter [W/ Mv*m^2]:</t>
  </si>
  <si>
    <t xml:space="preserve">I recommend that the City of Arcata use their $10,000 budget to purchase LED light bulbs.  The LED bulbs we reserched cost a resonable amount of money when compared to the other lighting and power options.  They use minimal power, have a long lifespan, and will save the city a good portion of money a year and a large sum of money over the lifespan of the bulbs.   </t>
  </si>
  <si>
    <t>Conversion from Wh to kWh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</si>
</sst>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1" fillId="5" borderId="0" xfId="0" applyFont="1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1" fillId="7" borderId="0" xfId="0" applyFont="1" applyFill="1"/>
    <xf numFmtId="0" fontId="0" fillId="7" borderId="0" xfId="0" applyFill="1"/>
    <xf numFmtId="0" fontId="1" fillId="8" borderId="0" xfId="0" applyFont="1" applyFill="1"/>
    <xf numFmtId="0" fontId="0" fillId="8" borderId="0" xfId="0" applyFill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81EE-DE1A-4558-9BDB-C31BF087D605}">
  <dimension ref="A1:A2"/>
  <sheetViews>
    <sheetView tabSelected="1" workbookViewId="0">
      <selection activeCell="A2" sqref="A2"/>
    </sheetView>
  </sheetViews>
  <sheetFormatPr defaultRowHeight="14.4" x14ac:dyDescent="0.3"/>
  <cols>
    <col min="1" max="1" width="53.44140625" customWidth="1"/>
  </cols>
  <sheetData>
    <row r="1" spans="1:1" x14ac:dyDescent="0.3">
      <c r="A1" s="13" t="s">
        <v>49</v>
      </c>
    </row>
    <row r="2" spans="1:1" ht="99" customHeight="1" x14ac:dyDescent="0.3">
      <c r="A2" s="14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A5AB-8CB4-4067-A12A-62F0260F568B}">
  <dimension ref="A1:Q50"/>
  <sheetViews>
    <sheetView topLeftCell="A18" zoomScale="80" workbookViewId="0">
      <selection activeCell="D44" sqref="D44"/>
    </sheetView>
  </sheetViews>
  <sheetFormatPr defaultRowHeight="14.4" x14ac:dyDescent="0.3"/>
  <cols>
    <col min="1" max="1" width="55.109375" customWidth="1"/>
    <col min="11" max="11" width="17.6640625" customWidth="1"/>
  </cols>
  <sheetData>
    <row r="1" spans="1:17" x14ac:dyDescent="0.3">
      <c r="A1" s="1" t="s">
        <v>0</v>
      </c>
      <c r="B1" s="2"/>
      <c r="C1" s="2"/>
      <c r="D1" s="2"/>
      <c r="E1" s="2"/>
    </row>
    <row r="2" spans="1:17" x14ac:dyDescent="0.3">
      <c r="A2" s="2" t="s">
        <v>2</v>
      </c>
      <c r="B2" s="2"/>
      <c r="C2" s="2"/>
      <c r="D2" s="2"/>
      <c r="E2" s="2"/>
    </row>
    <row r="3" spans="1:17" x14ac:dyDescent="0.3">
      <c r="A3" s="2" t="s">
        <v>3</v>
      </c>
      <c r="B3" s="2"/>
      <c r="C3" s="2"/>
      <c r="D3" s="2"/>
      <c r="E3" s="2"/>
    </row>
    <row r="4" spans="1:17" x14ac:dyDescent="0.3">
      <c r="A4" s="2" t="s">
        <v>1</v>
      </c>
      <c r="B4" s="2"/>
      <c r="C4" s="2"/>
      <c r="D4" s="2"/>
      <c r="E4" s="2"/>
    </row>
    <row r="6" spans="1:17" x14ac:dyDescent="0.3">
      <c r="A6" s="3" t="s">
        <v>6</v>
      </c>
      <c r="B6" s="4"/>
      <c r="C6" s="4"/>
      <c r="D6" s="4"/>
      <c r="E6" s="4"/>
    </row>
    <row r="8" spans="1:17" x14ac:dyDescent="0.3">
      <c r="A8" s="15"/>
      <c r="B8" s="5" t="s">
        <v>29</v>
      </c>
      <c r="C8" s="6"/>
      <c r="D8" s="6"/>
      <c r="E8" s="6"/>
      <c r="F8" s="6"/>
      <c r="G8" s="6"/>
      <c r="H8" s="15"/>
      <c r="I8" s="15"/>
      <c r="J8" s="15"/>
      <c r="K8" s="5" t="s">
        <v>50</v>
      </c>
      <c r="L8" s="6"/>
      <c r="M8" s="6"/>
      <c r="N8" s="6"/>
      <c r="O8" s="6"/>
      <c r="P8" s="6"/>
      <c r="Q8" s="6"/>
    </row>
    <row r="9" spans="1:17" x14ac:dyDescent="0.3">
      <c r="A9" s="15"/>
      <c r="B9" s="6" t="s">
        <v>19</v>
      </c>
      <c r="C9" s="6"/>
      <c r="D9" s="6"/>
      <c r="E9" s="6"/>
      <c r="F9" s="6"/>
      <c r="G9" s="6">
        <v>0.15</v>
      </c>
      <c r="H9" s="15"/>
      <c r="I9" s="15"/>
      <c r="J9" s="15"/>
      <c r="K9" s="6" t="s">
        <v>31</v>
      </c>
      <c r="L9" s="6"/>
      <c r="M9" s="6"/>
      <c r="N9" s="6"/>
      <c r="O9" s="6">
        <v>10000</v>
      </c>
      <c r="P9" s="6"/>
      <c r="Q9" s="6"/>
    </row>
    <row r="10" spans="1:17" x14ac:dyDescent="0.3">
      <c r="A10" s="15"/>
      <c r="B10" s="6" t="s">
        <v>21</v>
      </c>
      <c r="C10" s="6"/>
      <c r="D10" s="6"/>
      <c r="E10" s="6"/>
      <c r="F10" s="6"/>
      <c r="G10" s="6">
        <v>9</v>
      </c>
      <c r="H10" s="15"/>
      <c r="I10" s="15"/>
      <c r="J10" s="15"/>
      <c r="K10" s="6" t="s">
        <v>30</v>
      </c>
      <c r="L10" s="6"/>
      <c r="M10" s="6"/>
      <c r="N10" s="6"/>
      <c r="O10" s="6">
        <v>1124</v>
      </c>
      <c r="P10" s="6"/>
      <c r="Q10" s="6"/>
    </row>
    <row r="11" spans="1:17" x14ac:dyDescent="0.3">
      <c r="A11" s="15"/>
      <c r="B11" s="6" t="s">
        <v>23</v>
      </c>
      <c r="C11" s="6"/>
      <c r="D11" s="6"/>
      <c r="E11" s="6"/>
      <c r="F11" s="6"/>
      <c r="G11" s="6">
        <v>1.38</v>
      </c>
      <c r="H11" s="15"/>
      <c r="I11" s="15"/>
      <c r="J11" s="15"/>
      <c r="K11" s="6" t="s">
        <v>32</v>
      </c>
      <c r="L11" s="6"/>
      <c r="M11" s="6"/>
      <c r="N11" s="6"/>
      <c r="O11" s="6">
        <v>0.215</v>
      </c>
      <c r="P11" s="6"/>
      <c r="Q11" s="6"/>
    </row>
    <row r="12" spans="1:17" x14ac:dyDescent="0.3">
      <c r="A12" s="15"/>
      <c r="B12" s="6" t="s">
        <v>26</v>
      </c>
      <c r="C12" s="6"/>
      <c r="D12" s="6"/>
      <c r="E12" s="6">
        <v>10000</v>
      </c>
      <c r="F12" s="6" t="s">
        <v>35</v>
      </c>
      <c r="G12" s="6">
        <f>(E12)/($G$10)/($O$15)</f>
        <v>3.0441400304414001</v>
      </c>
      <c r="H12" s="15"/>
      <c r="I12" s="15"/>
      <c r="J12" s="15"/>
      <c r="K12" s="6" t="s">
        <v>33</v>
      </c>
      <c r="L12" s="6"/>
      <c r="M12" s="6"/>
      <c r="N12" s="6"/>
      <c r="O12" s="6">
        <v>175200</v>
      </c>
      <c r="P12" s="6" t="s">
        <v>35</v>
      </c>
      <c r="Q12" s="6">
        <v>20</v>
      </c>
    </row>
    <row r="13" spans="1:17" x14ac:dyDescent="0.3">
      <c r="A13" s="15"/>
      <c r="B13" s="6" t="s">
        <v>24</v>
      </c>
      <c r="C13" s="6"/>
      <c r="D13" s="6"/>
      <c r="E13" s="6">
        <v>1.79</v>
      </c>
      <c r="F13" s="6"/>
      <c r="G13" s="6"/>
      <c r="H13" s="15"/>
      <c r="I13" s="15"/>
      <c r="J13" s="15"/>
      <c r="K13" s="6" t="s">
        <v>47</v>
      </c>
      <c r="L13" s="6"/>
      <c r="M13" s="6"/>
      <c r="N13" s="6"/>
      <c r="O13" s="6">
        <v>12</v>
      </c>
      <c r="P13" s="6"/>
      <c r="Q13" s="6"/>
    </row>
    <row r="14" spans="1:17" x14ac:dyDescent="0.3">
      <c r="A14" s="15"/>
      <c r="B14" s="6" t="s">
        <v>27</v>
      </c>
      <c r="C14" s="6"/>
      <c r="D14" s="6"/>
      <c r="E14" s="6">
        <v>25000</v>
      </c>
      <c r="F14" s="6" t="s">
        <v>35</v>
      </c>
      <c r="G14" s="6">
        <f>(E14)/($G$10)/($O$15)</f>
        <v>7.6103500761035008</v>
      </c>
      <c r="H14" s="15"/>
      <c r="I14" s="15"/>
      <c r="J14" s="15"/>
      <c r="K14" s="6" t="s">
        <v>48</v>
      </c>
      <c r="L14" s="6"/>
      <c r="M14" s="6"/>
      <c r="N14" s="6"/>
      <c r="O14" s="6">
        <v>365</v>
      </c>
      <c r="P14" s="6"/>
      <c r="Q14" s="6"/>
    </row>
    <row r="15" spans="1:17" x14ac:dyDescent="0.3">
      <c r="A15" s="15"/>
      <c r="B15" s="6" t="s">
        <v>25</v>
      </c>
      <c r="C15" s="6"/>
      <c r="D15" s="6"/>
      <c r="E15" s="6">
        <v>1.95</v>
      </c>
      <c r="F15" s="6"/>
      <c r="G15" s="6"/>
      <c r="H15" s="15"/>
      <c r="I15" s="15"/>
      <c r="J15" s="15"/>
      <c r="K15" s="6" t="s">
        <v>20</v>
      </c>
      <c r="L15" s="6"/>
      <c r="M15" s="6"/>
      <c r="N15" s="6"/>
      <c r="O15" s="6">
        <v>365</v>
      </c>
      <c r="P15" s="6"/>
      <c r="Q15" s="6"/>
    </row>
    <row r="16" spans="1:17" x14ac:dyDescent="0.3">
      <c r="A16" s="15"/>
      <c r="B16" s="6" t="s">
        <v>28</v>
      </c>
      <c r="C16" s="6"/>
      <c r="D16" s="6"/>
      <c r="E16" s="6">
        <v>10000</v>
      </c>
      <c r="F16" s="6" t="s">
        <v>35</v>
      </c>
      <c r="G16" s="6">
        <f>(E16)/($G$10)/($O$15)</f>
        <v>3.0441400304414001</v>
      </c>
      <c r="H16" s="15"/>
      <c r="I16" s="15"/>
      <c r="J16" s="15"/>
      <c r="K16" s="6" t="s">
        <v>37</v>
      </c>
      <c r="L16" s="6"/>
      <c r="M16" s="6"/>
      <c r="N16" s="6"/>
      <c r="O16" s="6">
        <f>($O$15)*($G$10)</f>
        <v>3285</v>
      </c>
      <c r="P16" s="6"/>
      <c r="Q16" s="6"/>
    </row>
    <row r="17" spans="1:17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6" t="s">
        <v>51</v>
      </c>
      <c r="L17" s="6"/>
      <c r="M17" s="6"/>
      <c r="N17" s="6"/>
      <c r="O17" s="6">
        <v>3.93</v>
      </c>
      <c r="P17" s="6"/>
      <c r="Q17" s="6"/>
    </row>
    <row r="18" spans="1:17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6" t="s">
        <v>53</v>
      </c>
      <c r="L18" s="6"/>
      <c r="M18" s="6"/>
      <c r="N18" s="6"/>
      <c r="O18" s="6">
        <v>1000</v>
      </c>
      <c r="P18" s="6"/>
      <c r="Q18" s="6"/>
    </row>
    <row r="19" spans="1:17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4" spans="1:17" x14ac:dyDescent="0.3">
      <c r="A24" s="7" t="s">
        <v>41</v>
      </c>
      <c r="B24" s="8"/>
      <c r="C24" s="8"/>
      <c r="D24" s="8"/>
      <c r="E24" s="8"/>
      <c r="F24" s="8"/>
      <c r="G24" s="8"/>
      <c r="H24" s="8"/>
      <c r="I24" s="8"/>
      <c r="J24" s="15"/>
    </row>
    <row r="25" spans="1:17" x14ac:dyDescent="0.3">
      <c r="A25" s="8" t="s">
        <v>4</v>
      </c>
      <c r="B25" s="8"/>
      <c r="C25" s="8"/>
      <c r="D25" s="8" t="s">
        <v>5</v>
      </c>
      <c r="E25" s="8"/>
      <c r="F25" s="8"/>
      <c r="G25" s="8" t="s">
        <v>22</v>
      </c>
      <c r="H25" s="8"/>
      <c r="I25" s="8"/>
      <c r="J25" s="15"/>
    </row>
    <row r="26" spans="1:17" x14ac:dyDescent="0.3">
      <c r="A26" s="8"/>
      <c r="B26" s="8"/>
      <c r="C26" s="8"/>
      <c r="D26" s="8"/>
      <c r="E26" s="8"/>
      <c r="F26" s="8"/>
      <c r="G26" s="8"/>
      <c r="H26" s="8"/>
      <c r="I26" s="8"/>
      <c r="J26" s="15"/>
    </row>
    <row r="27" spans="1:17" x14ac:dyDescent="0.3">
      <c r="A27" s="8" t="s">
        <v>7</v>
      </c>
      <c r="B27" s="8"/>
      <c r="C27" s="8"/>
      <c r="D27" s="8">
        <v>9</v>
      </c>
      <c r="E27" s="8"/>
      <c r="F27" s="8"/>
      <c r="G27" s="8">
        <f>D27*$O$17</f>
        <v>35.370000000000005</v>
      </c>
      <c r="H27" s="8"/>
      <c r="I27" s="8"/>
      <c r="J27" s="15"/>
    </row>
    <row r="28" spans="1:17" x14ac:dyDescent="0.3">
      <c r="A28" s="8"/>
      <c r="B28" s="8"/>
      <c r="C28" s="8"/>
      <c r="D28" s="8"/>
      <c r="E28" s="8"/>
      <c r="F28" s="8"/>
      <c r="G28" s="8"/>
      <c r="H28" s="8"/>
      <c r="I28" s="8"/>
      <c r="J28" s="15"/>
    </row>
    <row r="29" spans="1:17" x14ac:dyDescent="0.3">
      <c r="A29" s="8" t="s">
        <v>8</v>
      </c>
      <c r="B29" s="8"/>
      <c r="C29" s="8"/>
      <c r="D29" s="8">
        <v>144</v>
      </c>
      <c r="E29" s="8"/>
      <c r="F29" s="8"/>
      <c r="G29" s="8">
        <f>D29*$O$17</f>
        <v>565.92000000000007</v>
      </c>
      <c r="H29" s="8"/>
      <c r="I29" s="8"/>
      <c r="J29" s="15"/>
    </row>
    <row r="30" spans="1:17" x14ac:dyDescent="0.3">
      <c r="A30" s="8" t="s">
        <v>9</v>
      </c>
      <c r="B30" s="8"/>
      <c r="C30" s="8"/>
      <c r="D30" s="8">
        <v>19</v>
      </c>
      <c r="E30" s="8"/>
      <c r="F30" s="8"/>
      <c r="G30" s="8">
        <f>D30*$O$17</f>
        <v>74.67</v>
      </c>
      <c r="H30" s="8"/>
      <c r="I30" s="8"/>
      <c r="J30" s="15"/>
      <c r="N30" t="s">
        <v>45</v>
      </c>
    </row>
    <row r="31" spans="1:17" x14ac:dyDescent="0.3">
      <c r="A31" s="8" t="s">
        <v>10</v>
      </c>
      <c r="B31" s="8"/>
      <c r="C31" s="8"/>
      <c r="D31" s="8">
        <v>95</v>
      </c>
      <c r="E31" s="8"/>
      <c r="F31" s="8"/>
      <c r="G31" s="8">
        <f>D31*$O$17</f>
        <v>373.35</v>
      </c>
      <c r="H31" s="8"/>
      <c r="I31" s="8"/>
      <c r="J31" s="15"/>
    </row>
    <row r="32" spans="1:17" x14ac:dyDescent="0.3">
      <c r="A32" s="8" t="s">
        <v>11</v>
      </c>
      <c r="B32" s="8"/>
      <c r="C32" s="8"/>
      <c r="D32" s="8">
        <v>61</v>
      </c>
      <c r="E32" s="8"/>
      <c r="F32" s="8"/>
      <c r="G32" s="8">
        <f>D32*$O$17</f>
        <v>239.73000000000002</v>
      </c>
      <c r="H32" s="8"/>
      <c r="I32" s="8"/>
      <c r="J32" s="15"/>
    </row>
    <row r="33" spans="1:10" x14ac:dyDescent="0.3">
      <c r="A33" s="8"/>
      <c r="B33" s="8" t="s">
        <v>46</v>
      </c>
      <c r="C33" s="8"/>
      <c r="D33" s="8">
        <f>(D27+D29+D30+D31+D32)/5</f>
        <v>65.599999999999994</v>
      </c>
      <c r="E33" s="8"/>
      <c r="F33" s="8"/>
      <c r="G33" s="8">
        <f>(G27+G29+G30+G31+G32)/5</f>
        <v>257.80799999999999</v>
      </c>
      <c r="H33" s="8"/>
      <c r="I33" s="8"/>
      <c r="J33" s="15"/>
    </row>
    <row r="35" spans="1:10" x14ac:dyDescent="0.3">
      <c r="A35" s="9" t="s">
        <v>12</v>
      </c>
      <c r="B35" s="10"/>
      <c r="C35" s="10"/>
      <c r="D35" s="10"/>
      <c r="E35" s="10"/>
      <c r="F35" s="10"/>
      <c r="G35" s="10"/>
      <c r="H35" s="10"/>
      <c r="I35" s="10"/>
    </row>
    <row r="36" spans="1:10" x14ac:dyDescent="0.3">
      <c r="A36" s="10" t="s">
        <v>13</v>
      </c>
      <c r="B36" s="10"/>
      <c r="C36" s="10" t="s">
        <v>17</v>
      </c>
      <c r="D36" s="10"/>
      <c r="E36" s="10" t="s">
        <v>18</v>
      </c>
      <c r="F36" s="10"/>
      <c r="G36" s="10"/>
      <c r="H36" s="10" t="s">
        <v>36</v>
      </c>
      <c r="I36" s="10"/>
    </row>
    <row r="37" spans="1:10" x14ac:dyDescent="0.3">
      <c r="A37" s="10"/>
      <c r="B37" s="10"/>
      <c r="C37" s="10"/>
      <c r="D37" s="10"/>
      <c r="E37" s="10"/>
      <c r="F37" s="10"/>
      <c r="G37" s="10"/>
      <c r="H37" s="10"/>
      <c r="I37" s="10"/>
    </row>
    <row r="38" spans="1:10" x14ac:dyDescent="0.3">
      <c r="A38" s="10" t="s">
        <v>14</v>
      </c>
      <c r="B38" s="10"/>
      <c r="C38" s="10">
        <v>57</v>
      </c>
      <c r="D38" s="10"/>
      <c r="E38" s="10">
        <v>60</v>
      </c>
      <c r="F38" s="10"/>
      <c r="G38" s="10"/>
      <c r="H38" s="10"/>
      <c r="I38" s="10"/>
    </row>
    <row r="39" spans="1:10" x14ac:dyDescent="0.3">
      <c r="A39" s="10" t="s">
        <v>15</v>
      </c>
      <c r="B39" s="10"/>
      <c r="C39" s="10">
        <v>6</v>
      </c>
      <c r="D39" s="10"/>
      <c r="E39" s="10">
        <v>7.1</v>
      </c>
      <c r="F39" s="10"/>
      <c r="G39" s="10"/>
      <c r="H39" s="10">
        <f>(E38)-(E39)</f>
        <v>52.9</v>
      </c>
      <c r="I39" s="10"/>
    </row>
    <row r="40" spans="1:10" x14ac:dyDescent="0.3">
      <c r="A40" s="10" t="s">
        <v>16</v>
      </c>
      <c r="B40" s="10"/>
      <c r="C40" s="10">
        <v>15</v>
      </c>
      <c r="D40" s="10"/>
      <c r="E40" s="10">
        <v>15.3</v>
      </c>
      <c r="F40" s="10"/>
      <c r="G40" s="10"/>
      <c r="H40" s="10">
        <f>(E38)-(E40)</f>
        <v>44.7</v>
      </c>
      <c r="I40" s="10"/>
    </row>
    <row r="42" spans="1:10" x14ac:dyDescent="0.3">
      <c r="A42" s="11" t="s">
        <v>34</v>
      </c>
      <c r="B42" s="12"/>
      <c r="C42" s="12"/>
      <c r="D42" s="12"/>
    </row>
    <row r="43" spans="1:10" x14ac:dyDescent="0.3">
      <c r="A43" s="12"/>
      <c r="B43" s="12"/>
      <c r="C43" s="12"/>
      <c r="D43" s="12"/>
    </row>
    <row r="44" spans="1:10" x14ac:dyDescent="0.3">
      <c r="A44" s="12" t="s">
        <v>38</v>
      </c>
      <c r="B44" s="12"/>
      <c r="C44" s="12"/>
      <c r="D44" s="12">
        <f>(($O$9)/($O$10)*($G$33)*($O$13)*($O$14)/($O$18))*($G$9)</f>
        <v>1506.9382206405696</v>
      </c>
    </row>
    <row r="45" spans="1:10" x14ac:dyDescent="0.3">
      <c r="A45" s="12" t="s">
        <v>39</v>
      </c>
      <c r="B45" s="12"/>
      <c r="C45" s="12"/>
      <c r="D45" s="12">
        <f>($O$9)/($E$13)*($H$39)*($G$10)*($O$15)/($O$18)*($G$9)</f>
        <v>145622.76536312848</v>
      </c>
    </row>
    <row r="46" spans="1:10" x14ac:dyDescent="0.3">
      <c r="A46" s="12" t="s">
        <v>40</v>
      </c>
      <c r="B46" s="12"/>
      <c r="C46" s="12"/>
      <c r="D46" s="12">
        <f>($O$9)/($E$15)*($H$40)*($G$10)*($O$15)/($O$18)*($G$9)</f>
        <v>112953.46153846153</v>
      </c>
    </row>
    <row r="47" spans="1:10" x14ac:dyDescent="0.3">
      <c r="A47" s="12"/>
      <c r="B47" s="12"/>
      <c r="C47" s="12"/>
      <c r="D47" s="12"/>
    </row>
    <row r="48" spans="1:10" x14ac:dyDescent="0.3">
      <c r="A48" s="12" t="s">
        <v>42</v>
      </c>
      <c r="B48" s="12"/>
      <c r="C48" s="12"/>
      <c r="D48" s="12">
        <f>($D$44)*($Q$12)</f>
        <v>30138.764412811393</v>
      </c>
    </row>
    <row r="49" spans="1:4" x14ac:dyDescent="0.3">
      <c r="A49" s="12" t="s">
        <v>43</v>
      </c>
      <c r="B49" s="12"/>
      <c r="C49" s="12"/>
      <c r="D49" s="12">
        <f>($D$45)*($G$14)</f>
        <v>1108240.2234636871</v>
      </c>
    </row>
    <row r="50" spans="1:4" x14ac:dyDescent="0.3">
      <c r="A50" s="12" t="s">
        <v>44</v>
      </c>
      <c r="B50" s="12"/>
      <c r="C50" s="12"/>
      <c r="D50" s="12">
        <f>($D$46)*($G$16)</f>
        <v>343846.15384615381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Recommendation </vt:lpstr>
      <vt:lpstr>Data Analysis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alw143</dc:creator>
  <cp:lastModifiedBy>Aidan Wilson</cp:lastModifiedBy>
  <dcterms:created xsi:type="dcterms:W3CDTF">2019-11-22T17:20:27Z</dcterms:created>
  <dcterms:modified xsi:type="dcterms:W3CDTF">2019-12-06T23:41:21Z</dcterms:modified>
</cp:coreProperties>
</file>