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020" windowHeight="11895"/>
  </bookViews>
  <sheets>
    <sheet name="Raw Data " sheetId="3" r:id="rId1"/>
    <sheet name="Concentration Analysis" sheetId="1" r:id="rId2"/>
    <sheet name="Concentration Plot" sheetId="4" r:id="rId3"/>
    <sheet name="Air Exchange Rate Analysis" sheetId="5" r:id="rId4"/>
    <sheet name="Air Echange Rate Plot" sheetId="6" r:id="rId5"/>
    <sheet name="Questions" sheetId="7" r:id="rId6"/>
  </sheets>
  <calcPr calcId="145621"/>
</workbook>
</file>

<file path=xl/calcChain.xml><?xml version="1.0" encoding="utf-8"?>
<calcChain xmlns="http://schemas.openxmlformats.org/spreadsheetml/2006/main">
  <c r="D16" i="5" l="1"/>
  <c r="D17" i="5"/>
  <c r="B22" i="5"/>
  <c r="F22" i="5" s="1"/>
  <c r="F21" i="5"/>
  <c r="D10" i="5"/>
  <c r="E22" i="5" s="1"/>
  <c r="C9" i="1"/>
  <c r="B23" i="5" l="1"/>
  <c r="E26" i="5"/>
  <c r="E30" i="5"/>
  <c r="E34" i="5"/>
  <c r="E38" i="5"/>
  <c r="E42" i="5"/>
  <c r="E46" i="5"/>
  <c r="E23" i="5"/>
  <c r="E27" i="5"/>
  <c r="E31" i="5"/>
  <c r="E35" i="5"/>
  <c r="E39" i="5"/>
  <c r="E43" i="5"/>
  <c r="E47" i="5"/>
  <c r="E24" i="5"/>
  <c r="E28" i="5"/>
  <c r="E32" i="5"/>
  <c r="E36" i="5"/>
  <c r="E40" i="5"/>
  <c r="E44" i="5"/>
  <c r="E21" i="5"/>
  <c r="E25" i="5"/>
  <c r="E29" i="5"/>
  <c r="E33" i="5"/>
  <c r="G33" i="5" s="1"/>
  <c r="E37" i="5"/>
  <c r="G37" i="5" s="1"/>
  <c r="E41" i="5"/>
  <c r="E45" i="5"/>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3" i="1"/>
  <c r="G44" i="5" l="1"/>
  <c r="G41" i="5"/>
  <c r="G25" i="5"/>
  <c r="G36" i="5"/>
  <c r="G47" i="5"/>
  <c r="G31" i="5"/>
  <c r="G42" i="5"/>
  <c r="G28" i="5"/>
  <c r="G39" i="5"/>
  <c r="G23" i="5"/>
  <c r="G45" i="5"/>
  <c r="G29" i="5"/>
  <c r="G40" i="5"/>
  <c r="G24" i="5"/>
  <c r="G35" i="5"/>
  <c r="G46" i="5"/>
  <c r="G30" i="5"/>
  <c r="B24" i="5"/>
  <c r="F23" i="5"/>
  <c r="G26" i="5"/>
  <c r="G22" i="5"/>
  <c r="G21" i="5"/>
  <c r="G32" i="5"/>
  <c r="G43" i="5"/>
  <c r="G27" i="5"/>
  <c r="G38" i="5"/>
  <c r="G34" i="5"/>
  <c r="B25" i="5" l="1"/>
  <c r="F24" i="5"/>
  <c r="F25" i="5" l="1"/>
  <c r="B26" i="5"/>
  <c r="B27" i="5" l="1"/>
  <c r="F26" i="5"/>
  <c r="B28" i="5" l="1"/>
  <c r="F27" i="5"/>
  <c r="B29" i="5" l="1"/>
  <c r="F28" i="5"/>
  <c r="B30" i="5" l="1"/>
  <c r="F29" i="5"/>
  <c r="B31" i="5" l="1"/>
  <c r="F30" i="5"/>
  <c r="B32" i="5" l="1"/>
  <c r="F31" i="5"/>
  <c r="B33" i="5" l="1"/>
  <c r="F32" i="5"/>
  <c r="F33" i="5" l="1"/>
  <c r="B34" i="5"/>
  <c r="F34" i="5" l="1"/>
  <c r="B35" i="5"/>
  <c r="F35" i="5" l="1"/>
  <c r="B36" i="5"/>
  <c r="B37" i="5" l="1"/>
  <c r="F36" i="5"/>
  <c r="B38" i="5" l="1"/>
  <c r="F37" i="5"/>
  <c r="B39" i="5" l="1"/>
  <c r="F38" i="5"/>
  <c r="B40" i="5" l="1"/>
  <c r="F39" i="5"/>
  <c r="F40" i="5" l="1"/>
  <c r="B41" i="5"/>
  <c r="F41" i="5" l="1"/>
  <c r="B42" i="5"/>
  <c r="B43" i="5" l="1"/>
  <c r="F42" i="5"/>
  <c r="B44" i="5" l="1"/>
  <c r="F43" i="5"/>
  <c r="F44" i="5" l="1"/>
  <c r="B45" i="5"/>
  <c r="F45" i="5" l="1"/>
  <c r="B46" i="5"/>
  <c r="F46" i="5" l="1"/>
  <c r="B47" i="5"/>
  <c r="F47" i="5" s="1"/>
</calcChain>
</file>

<file path=xl/sharedStrings.xml><?xml version="1.0" encoding="utf-8"?>
<sst xmlns="http://schemas.openxmlformats.org/spreadsheetml/2006/main" count="51" uniqueCount="38">
  <si>
    <t>Plot Title: LibraryStudyRoom</t>
  </si>
  <si>
    <t>#</t>
  </si>
  <si>
    <t>Date Time, GMT-07:00</t>
  </si>
  <si>
    <t>CO2, ppm</t>
  </si>
  <si>
    <t>Tanya Garcia</t>
  </si>
  <si>
    <t>ENGR 115</t>
  </si>
  <si>
    <t>Lab 2-5 Tues.</t>
  </si>
  <si>
    <t>Sept. 19, 2013</t>
  </si>
  <si>
    <t>Input Parameters</t>
  </si>
  <si>
    <t>Assumed Coustdie [ppm]</t>
  </si>
  <si>
    <t>Measured Coutside [ppm]</t>
  </si>
  <si>
    <t>Correction Factor [ppm]</t>
  </si>
  <si>
    <t>Analysis LibraryStudyRoom</t>
  </si>
  <si>
    <t>Measurement [Min]</t>
  </si>
  <si>
    <t>Date &amp; Time</t>
  </si>
  <si>
    <t xml:space="preserve">Hobo CO2 Concentration </t>
  </si>
  <si>
    <t>Actual CO2 Concentration [ppm]</t>
  </si>
  <si>
    <t>Experiment Time [Hr]</t>
  </si>
  <si>
    <t>-ln((Croom-Coutside)/(Co-Coutside))</t>
  </si>
  <si>
    <t>Calculations</t>
  </si>
  <si>
    <t>Air Exchange Rate [per hour]</t>
  </si>
  <si>
    <t>Time to remove non-reactive chemical [hr]</t>
  </si>
  <si>
    <t>Room Volume [cubic feet]</t>
  </si>
  <si>
    <t>Room Capacity [people]</t>
  </si>
  <si>
    <t>Ventilation Rate [scf/min/person]</t>
  </si>
  <si>
    <t>QUESTIONS</t>
  </si>
  <si>
    <t>What is the air exchange rate (λ) of the room you tested?  Be sure to include the units for the air exchange rate in your answer.</t>
  </si>
  <si>
    <t>The air exchange rate of the library study room I tested is 1.9921 per hour.</t>
  </si>
  <si>
    <t>What does your air exchange rate tell you about the potential for indoor air problems in the room you tested? In general it takes 3/λ hours to remove a non-reactive chemical from indoor air. Based on this time, what recommendations would you make to the occupants of the room?</t>
  </si>
  <si>
    <t>Compare your ventilation rate for a typical number of occupants to the ASHRAE recommended ventilation rate. Based on this comparison are the occupants wasting energy heating and cooling the air or are the occupants being too cheap and not supplying enough air? Justify your answer.</t>
  </si>
  <si>
    <t>Given the ASHRAE standard ventilation standard, what is the maximum number of people would you recommend having in this room at one time?</t>
  </si>
  <si>
    <t xml:space="preserve">My air exchange rate tells me that there is a high potential for indoor air problems because it takes about 3/2 hours to remove reactive chemicals from the air.  Therefore, for the duration of 90 minutes people are rebreathing the same air for over an hour which isn't good. A recommendation I would make to the occupants of the room would be to leave the room, or even building, about 3 times per hour to get fresh air. I'd also recommend opening the windows and sitting close to them. </t>
  </si>
  <si>
    <t>The maximum amount of people I would recommend to inhabit the room at a given time would have to be 10. This is because when there are 10 people in the room the ventilation rate changes to 14.2 scf/min/person, which is almost what the ASHRAE suggests which is 15 scf/min/person. I would even go as far as to recommend 9 people so that the rate is over 15 scf/min/person.</t>
  </si>
  <si>
    <t>The ASHRAE recommended ventilation rate is 15 scfm/person and my rooms ventilation rate was 1.5 scf/min/person which is merely a 10th of what the ASHRAE says it should be. Based on this comparison it's easy to say that the occupants are being very cheap. My reasoning for this being that when there is no ventilation in a room, said room tends to feel hot and stuffy and stores the heat energy. Therefore a room that has good ventilation should be colder because they are replacing the old warm air with new air. By having a low ventilation rate, occupants are saving money twice; once on their Gas &amp; Electirc bills by not having to spend on things such as heaters to keep rooms warm and again by not paying for stronger ventilation which would supply and adequate amount  of air .</t>
  </si>
  <si>
    <t>A2</t>
  </si>
  <si>
    <t>A3</t>
  </si>
  <si>
    <t>A4</t>
  </si>
  <si>
    <t>A1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</si>
</sst>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94" formatCode="0.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C000"/>
      <name val="Arial Black"/>
      <family val="2"/>
    </font>
    <font>
      <sz val="11"/>
      <color theme="1"/>
      <name val="Arial Black"/>
      <family val="2"/>
    </font>
    <font>
      <b/>
      <sz val="11"/>
      <color theme="1"/>
      <name val="Arial"/>
      <family val="2"/>
    </font>
    <font>
      <b/>
      <sz val="11"/>
      <color theme="9"/>
      <name val="Arial"/>
      <family val="2"/>
    </font>
    <font>
      <b/>
      <sz val="11"/>
      <color theme="8" tint="0.59999389629810485"/>
      <name val="Arial"/>
      <family val="2"/>
    </font>
    <font>
      <sz val="20"/>
      <color rgb="FF00B0F0"/>
      <name val="Dutch801 XBd BT"/>
      <family val="1"/>
    </font>
    <font>
      <sz val="11"/>
      <color theme="8" tint="0.59999389629810485"/>
      <name val="Calibri"/>
      <family val="2"/>
      <scheme val="minor"/>
    </font>
    <font>
      <b/>
      <sz val="28"/>
      <color theme="1"/>
      <name val="Algerian"/>
      <family val="5"/>
    </font>
    <font>
      <sz val="11"/>
      <color theme="1"/>
      <name val="Brush Script MT"/>
      <family val="4"/>
    </font>
    <font>
      <sz val="28"/>
      <color theme="1"/>
      <name val="Brush Script MT"/>
      <family val="4"/>
    </font>
    <font>
      <sz val="11"/>
      <color rgb="FF000000"/>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6" tint="-0.249977111117893"/>
        <bgColor indexed="64"/>
      </patternFill>
    </fill>
    <fill>
      <patternFill patternType="solid">
        <fgColor theme="7"/>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9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style="thin">
        <color rgb="FF7030A0"/>
      </left>
      <right/>
      <top style="thin">
        <color rgb="FF7030A0"/>
      </top>
      <bottom/>
      <diagonal/>
    </border>
    <border>
      <left style="thin">
        <color rgb="FF7030A0"/>
      </left>
      <right/>
      <top/>
      <bottom/>
      <diagonal/>
    </border>
    <border>
      <left style="thin">
        <color rgb="FF7030A0"/>
      </left>
      <right/>
      <top/>
      <bottom style="thin">
        <color rgb="FF7030A0"/>
      </bottom>
      <diagonal/>
    </border>
    <border>
      <left/>
      <right style="thin">
        <color rgb="FF7030A0"/>
      </right>
      <top/>
      <bottom style="thin">
        <color rgb="FF7030A0"/>
      </bottom>
      <diagonal/>
    </border>
    <border>
      <left/>
      <right style="thin">
        <color rgb="FF7030A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6">
    <xf numFmtId="0" fontId="0" fillId="0" borderId="0" xfId="0"/>
    <xf numFmtId="22" fontId="0" fillId="0" borderId="0" xfId="0" applyNumberFormat="1"/>
    <xf numFmtId="22" fontId="0" fillId="34" borderId="0" xfId="0" applyNumberFormat="1" applyFill="1"/>
    <xf numFmtId="0" fontId="0" fillId="37" borderId="0" xfId="0" applyFill="1" applyBorder="1"/>
    <xf numFmtId="0" fontId="18" fillId="38" borderId="12" xfId="0" applyFont="1" applyFill="1" applyBorder="1"/>
    <xf numFmtId="0" fontId="19" fillId="35" borderId="10" xfId="0" applyFont="1" applyFill="1" applyBorder="1"/>
    <xf numFmtId="0" fontId="19" fillId="35" borderId="11" xfId="0" applyFont="1" applyFill="1" applyBorder="1"/>
    <xf numFmtId="0" fontId="18" fillId="38" borderId="16" xfId="0" applyFont="1" applyFill="1" applyBorder="1"/>
    <xf numFmtId="0" fontId="0" fillId="38" borderId="15" xfId="0" applyFill="1" applyBorder="1"/>
    <xf numFmtId="0" fontId="0" fillId="0" borderId="0" xfId="0" applyBorder="1"/>
    <xf numFmtId="0" fontId="20" fillId="0" borderId="0" xfId="0" applyFont="1"/>
    <xf numFmtId="22" fontId="20" fillId="0" borderId="0" xfId="0" applyNumberFormat="1" applyFont="1"/>
    <xf numFmtId="22" fontId="20" fillId="34" borderId="0" xfId="0" applyNumberFormat="1" applyFont="1" applyFill="1"/>
    <xf numFmtId="0" fontId="19" fillId="35" borderId="10" xfId="0" applyFont="1" applyFill="1" applyBorder="1" applyAlignment="1">
      <alignment horizontal="center"/>
    </xf>
    <xf numFmtId="0" fontId="19" fillId="35" borderId="11" xfId="0" applyFont="1" applyFill="1" applyBorder="1" applyAlignment="1">
      <alignment horizontal="center"/>
    </xf>
    <xf numFmtId="0" fontId="20" fillId="0" borderId="0" xfId="0" applyFont="1" applyAlignment="1">
      <alignment horizontal="center"/>
    </xf>
    <xf numFmtId="0" fontId="21" fillId="39" borderId="10" xfId="0" applyFont="1" applyFill="1" applyBorder="1"/>
    <xf numFmtId="0" fontId="22" fillId="39" borderId="10" xfId="0" applyFont="1" applyFill="1" applyBorder="1"/>
    <xf numFmtId="0" fontId="20" fillId="33" borderId="0" xfId="0" applyFont="1" applyFill="1" applyAlignment="1">
      <alignment horizontal="center"/>
    </xf>
    <xf numFmtId="0" fontId="23" fillId="36" borderId="13" xfId="0" applyFont="1" applyFill="1" applyBorder="1"/>
    <xf numFmtId="0" fontId="23" fillId="36" borderId="14" xfId="0" applyFont="1" applyFill="1" applyBorder="1"/>
    <xf numFmtId="0" fontId="23" fillId="36" borderId="15" xfId="0" applyFont="1" applyFill="1" applyBorder="1"/>
    <xf numFmtId="0" fontId="24" fillId="36" borderId="17" xfId="0" applyFont="1" applyFill="1" applyBorder="1"/>
    <xf numFmtId="0" fontId="24" fillId="36" borderId="16" xfId="0" applyFont="1" applyFill="1" applyBorder="1"/>
    <xf numFmtId="0" fontId="20" fillId="0" borderId="0" xfId="0" applyFont="1" applyFill="1" applyAlignment="1">
      <alignment horizontal="center"/>
    </xf>
    <xf numFmtId="194" fontId="20" fillId="0" borderId="0" xfId="0" applyNumberFormat="1" applyFont="1"/>
    <xf numFmtId="0" fontId="20" fillId="33" borderId="0" xfId="0" quotePrefix="1" applyFont="1" applyFill="1" applyAlignment="1">
      <alignment horizontal="center"/>
    </xf>
    <xf numFmtId="0" fontId="23" fillId="36" borderId="19" xfId="0" applyFont="1" applyFill="1" applyBorder="1" applyAlignment="1"/>
    <xf numFmtId="0" fontId="24" fillId="36" borderId="20" xfId="0" applyFont="1" applyFill="1" applyBorder="1" applyAlignment="1"/>
    <xf numFmtId="0" fontId="23" fillId="36" borderId="21" xfId="0" applyFont="1" applyFill="1" applyBorder="1" applyAlignment="1"/>
    <xf numFmtId="0" fontId="24" fillId="36" borderId="22" xfId="0" applyFont="1" applyFill="1" applyBorder="1" applyAlignment="1"/>
    <xf numFmtId="0" fontId="23" fillId="36" borderId="23" xfId="0" applyFont="1" applyFill="1" applyBorder="1" applyAlignment="1"/>
    <xf numFmtId="0" fontId="24" fillId="36" borderId="24" xfId="0" applyFont="1" applyFill="1" applyBorder="1" applyAlignment="1"/>
    <xf numFmtId="0" fontId="19" fillId="0" borderId="0" xfId="0" applyFont="1" applyFill="1" applyBorder="1"/>
    <xf numFmtId="0" fontId="19" fillId="0" borderId="0" xfId="0" applyFont="1" applyFill="1" applyBorder="1" applyAlignment="1">
      <alignment horizontal="center"/>
    </xf>
    <xf numFmtId="0" fontId="18" fillId="38" borderId="19" xfId="0" applyFont="1" applyFill="1" applyBorder="1"/>
    <xf numFmtId="0" fontId="18" fillId="38" borderId="25" xfId="0" applyFont="1" applyFill="1" applyBorder="1"/>
    <xf numFmtId="0" fontId="0" fillId="38" borderId="20" xfId="0" applyFill="1" applyBorder="1"/>
    <xf numFmtId="0" fontId="19" fillId="35" borderId="21" xfId="0" applyFont="1" applyFill="1" applyBorder="1"/>
    <xf numFmtId="0" fontId="19" fillId="35" borderId="27" xfId="0" applyFont="1" applyFill="1" applyBorder="1" applyAlignment="1">
      <alignment horizontal="center"/>
    </xf>
    <xf numFmtId="0" fontId="19" fillId="35" borderId="28" xfId="0" applyFont="1" applyFill="1" applyBorder="1"/>
    <xf numFmtId="0" fontId="19" fillId="35" borderId="29" xfId="0" applyFont="1" applyFill="1" applyBorder="1"/>
    <xf numFmtId="0" fontId="19" fillId="35" borderId="30" xfId="0" applyFont="1" applyFill="1" applyBorder="1"/>
    <xf numFmtId="0" fontId="19" fillId="35" borderId="31" xfId="0" applyFont="1" applyFill="1" applyBorder="1"/>
    <xf numFmtId="0" fontId="19" fillId="35" borderId="32" xfId="0" applyFont="1" applyFill="1" applyBorder="1"/>
    <xf numFmtId="0" fontId="19" fillId="40" borderId="0" xfId="0" applyFont="1" applyFill="1" applyBorder="1"/>
    <xf numFmtId="0" fontId="19" fillId="41" borderId="0" xfId="0" applyFont="1" applyFill="1" applyBorder="1"/>
    <xf numFmtId="0" fontId="19" fillId="40" borderId="19" xfId="0" applyFont="1" applyFill="1" applyBorder="1"/>
    <xf numFmtId="0" fontId="0" fillId="40" borderId="25" xfId="0" applyFill="1" applyBorder="1"/>
    <xf numFmtId="0" fontId="19" fillId="40" borderId="21" xfId="0" applyFont="1" applyFill="1" applyBorder="1"/>
    <xf numFmtId="0" fontId="19" fillId="40" borderId="22" xfId="0" applyFont="1" applyFill="1" applyBorder="1" applyAlignment="1">
      <alignment horizontal="center"/>
    </xf>
    <xf numFmtId="0" fontId="19" fillId="40" borderId="23" xfId="0" applyFont="1" applyFill="1" applyBorder="1"/>
    <xf numFmtId="0" fontId="19" fillId="40" borderId="26" xfId="0" applyFont="1" applyFill="1" applyBorder="1"/>
    <xf numFmtId="0" fontId="19" fillId="40" borderId="24" xfId="0" applyFont="1" applyFill="1" applyBorder="1" applyAlignment="1">
      <alignment horizontal="center"/>
    </xf>
    <xf numFmtId="0" fontId="0" fillId="40" borderId="20" xfId="0" applyFill="1" applyBorder="1" applyAlignment="1">
      <alignment horizontal="center"/>
    </xf>
    <xf numFmtId="0" fontId="25" fillId="0" borderId="0" xfId="0" applyFont="1"/>
    <xf numFmtId="0" fontId="0" fillId="0" borderId="0" xfId="0" applyAlignment="1">
      <alignment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0" fillId="43" borderId="0" xfId="0" applyFill="1" applyAlignment="1">
      <alignment horizontal="center" vertical="center" wrapText="1"/>
    </xf>
    <xf numFmtId="0" fontId="0" fillId="43" borderId="0" xfId="0" applyFill="1" applyAlignment="1">
      <alignment vertical="center" wrapText="1"/>
    </xf>
    <xf numFmtId="0" fontId="28" fillId="43" borderId="0" xfId="0" applyFont="1" applyFill="1" applyAlignment="1">
      <alignment vertical="center" wrapText="1"/>
    </xf>
    <xf numFmtId="0" fontId="16" fillId="42" borderId="18" xfId="0" applyFont="1" applyFill="1" applyBorder="1" applyAlignment="1">
      <alignment vertical="center" wrapText="1"/>
    </xf>
    <xf numFmtId="0" fontId="27" fillId="44" borderId="18" xfId="0" applyFont="1" applyFill="1" applyBorder="1" applyAlignment="1">
      <alignment horizontal="center" vertical="center" wrapText="1"/>
    </xf>
    <xf numFmtId="0" fontId="27" fillId="45" borderId="0" xfId="0" applyFont="1" applyFill="1" applyAlignment="1">
      <alignment horizontal="center" vertical="center" wrapText="1"/>
    </xf>
    <xf numFmtId="0" fontId="27" fillId="45" borderId="0" xfId="0" applyFont="1" applyFill="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99"/>
      <color rgb="FFFFFFCC"/>
      <color rgb="FFFF9999"/>
      <color rgb="FFFFCCFF"/>
      <color rgb="FFFF99FF"/>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CO2 Concentration in Library Study Room</a:t>
            </a:r>
          </a:p>
        </c:rich>
      </c:tx>
      <c:layout/>
      <c:overlay val="0"/>
    </c:title>
    <c:autoTitleDeleted val="0"/>
    <c:plotArea>
      <c:layout>
        <c:manualLayout>
          <c:layoutTarget val="inner"/>
          <c:xMode val="edge"/>
          <c:yMode val="edge"/>
          <c:x val="7.3532943802596742E-2"/>
          <c:y val="8.89775933538728E-2"/>
          <c:w val="0.89627942389442294"/>
          <c:h val="0.82168320298672626"/>
        </c:manualLayout>
      </c:layout>
      <c:scatterChart>
        <c:scatterStyle val="lineMarker"/>
        <c:varyColors val="0"/>
        <c:ser>
          <c:idx val="0"/>
          <c:order val="0"/>
          <c:spPr>
            <a:ln w="28575">
              <a:noFill/>
            </a:ln>
          </c:spPr>
          <c:xVal>
            <c:numRef>
              <c:f>'Concentration Analysis'!$A$13:$A$106</c:f>
              <c:numCache>
                <c:formatCode>General</c:formatCode>
                <c:ptCount val="9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numCache>
            </c:numRef>
          </c:xVal>
          <c:yVal>
            <c:numRef>
              <c:f>'Concentration Analysis'!$D$13:$D$106</c:f>
              <c:numCache>
                <c:formatCode>General</c:formatCode>
                <c:ptCount val="94"/>
                <c:pt idx="0">
                  <c:v>669.1</c:v>
                </c:pt>
                <c:pt idx="1">
                  <c:v>716.1</c:v>
                </c:pt>
                <c:pt idx="2">
                  <c:v>459.7</c:v>
                </c:pt>
                <c:pt idx="3">
                  <c:v>440.2</c:v>
                </c:pt>
                <c:pt idx="4">
                  <c:v>437.1</c:v>
                </c:pt>
                <c:pt idx="5">
                  <c:v>446.9</c:v>
                </c:pt>
                <c:pt idx="6">
                  <c:v>437.1</c:v>
                </c:pt>
                <c:pt idx="7">
                  <c:v>434.1</c:v>
                </c:pt>
                <c:pt idx="8">
                  <c:v>428</c:v>
                </c:pt>
                <c:pt idx="9">
                  <c:v>420</c:v>
                </c:pt>
                <c:pt idx="10">
                  <c:v>414.6</c:v>
                </c:pt>
                <c:pt idx="11">
                  <c:v>404.2</c:v>
                </c:pt>
                <c:pt idx="12">
                  <c:v>404.8</c:v>
                </c:pt>
                <c:pt idx="13">
                  <c:v>403.6</c:v>
                </c:pt>
                <c:pt idx="14">
                  <c:v>401.7</c:v>
                </c:pt>
                <c:pt idx="15">
                  <c:v>399.3</c:v>
                </c:pt>
                <c:pt idx="16">
                  <c:v>398.7</c:v>
                </c:pt>
                <c:pt idx="17">
                  <c:v>400.5</c:v>
                </c:pt>
                <c:pt idx="18">
                  <c:v>467.1</c:v>
                </c:pt>
                <c:pt idx="19">
                  <c:v>556.20000000000005</c:v>
                </c:pt>
                <c:pt idx="20">
                  <c:v>465.8</c:v>
                </c:pt>
                <c:pt idx="21">
                  <c:v>464</c:v>
                </c:pt>
                <c:pt idx="22">
                  <c:v>506.1</c:v>
                </c:pt>
                <c:pt idx="23">
                  <c:v>506.1</c:v>
                </c:pt>
                <c:pt idx="24">
                  <c:v>502.5</c:v>
                </c:pt>
                <c:pt idx="25">
                  <c:v>509.8</c:v>
                </c:pt>
                <c:pt idx="26">
                  <c:v>517.70000000000005</c:v>
                </c:pt>
                <c:pt idx="27">
                  <c:v>525.1</c:v>
                </c:pt>
                <c:pt idx="28">
                  <c:v>540.9</c:v>
                </c:pt>
                <c:pt idx="29">
                  <c:v>554.4</c:v>
                </c:pt>
                <c:pt idx="30">
                  <c:v>572.1</c:v>
                </c:pt>
                <c:pt idx="31">
                  <c:v>576.9</c:v>
                </c:pt>
                <c:pt idx="32">
                  <c:v>580</c:v>
                </c:pt>
                <c:pt idx="33">
                  <c:v>592.20000000000005</c:v>
                </c:pt>
                <c:pt idx="34">
                  <c:v>605.6</c:v>
                </c:pt>
                <c:pt idx="35">
                  <c:v>620.29999999999995</c:v>
                </c:pt>
                <c:pt idx="36">
                  <c:v>625.20000000000005</c:v>
                </c:pt>
                <c:pt idx="37">
                  <c:v>630.70000000000005</c:v>
                </c:pt>
                <c:pt idx="38">
                  <c:v>636.20000000000005</c:v>
                </c:pt>
                <c:pt idx="39">
                  <c:v>639.20000000000005</c:v>
                </c:pt>
                <c:pt idx="40">
                  <c:v>644.70000000000005</c:v>
                </c:pt>
                <c:pt idx="41">
                  <c:v>652</c:v>
                </c:pt>
                <c:pt idx="42">
                  <c:v>658.8</c:v>
                </c:pt>
                <c:pt idx="43">
                  <c:v>669.1</c:v>
                </c:pt>
                <c:pt idx="44">
                  <c:v>678.9</c:v>
                </c:pt>
                <c:pt idx="45">
                  <c:v>679.5</c:v>
                </c:pt>
                <c:pt idx="46">
                  <c:v>679.5</c:v>
                </c:pt>
                <c:pt idx="47">
                  <c:v>682.6</c:v>
                </c:pt>
                <c:pt idx="48">
                  <c:v>684.4</c:v>
                </c:pt>
                <c:pt idx="49">
                  <c:v>690.5</c:v>
                </c:pt>
                <c:pt idx="50">
                  <c:v>692.3</c:v>
                </c:pt>
                <c:pt idx="51">
                  <c:v>698.4</c:v>
                </c:pt>
                <c:pt idx="52">
                  <c:v>700.3</c:v>
                </c:pt>
                <c:pt idx="53">
                  <c:v>718.6</c:v>
                </c:pt>
                <c:pt idx="54">
                  <c:v>718</c:v>
                </c:pt>
                <c:pt idx="55">
                  <c:v>724.7</c:v>
                </c:pt>
                <c:pt idx="56">
                  <c:v>730.2</c:v>
                </c:pt>
                <c:pt idx="57">
                  <c:v>733.2</c:v>
                </c:pt>
                <c:pt idx="58">
                  <c:v>718.6</c:v>
                </c:pt>
                <c:pt idx="59">
                  <c:v>704.5</c:v>
                </c:pt>
                <c:pt idx="60">
                  <c:v>703.3</c:v>
                </c:pt>
                <c:pt idx="61">
                  <c:v>702.1</c:v>
                </c:pt>
                <c:pt idx="62">
                  <c:v>701.5</c:v>
                </c:pt>
                <c:pt idx="63">
                  <c:v>701.5</c:v>
                </c:pt>
                <c:pt idx="64">
                  <c:v>693.6</c:v>
                </c:pt>
                <c:pt idx="65">
                  <c:v>693.6</c:v>
                </c:pt>
                <c:pt idx="66">
                  <c:v>663</c:v>
                </c:pt>
                <c:pt idx="67">
                  <c:v>652</c:v>
                </c:pt>
                <c:pt idx="68">
                  <c:v>644.70000000000005</c:v>
                </c:pt>
                <c:pt idx="69">
                  <c:v>638</c:v>
                </c:pt>
                <c:pt idx="70">
                  <c:v>633.1</c:v>
                </c:pt>
                <c:pt idx="71">
                  <c:v>612.4</c:v>
                </c:pt>
                <c:pt idx="72">
                  <c:v>603.79999999999995</c:v>
                </c:pt>
                <c:pt idx="73">
                  <c:v>597.70000000000005</c:v>
                </c:pt>
                <c:pt idx="74">
                  <c:v>587.9</c:v>
                </c:pt>
                <c:pt idx="75">
                  <c:v>580.6</c:v>
                </c:pt>
                <c:pt idx="76">
                  <c:v>578.20000000000005</c:v>
                </c:pt>
                <c:pt idx="77">
                  <c:v>570.79999999999995</c:v>
                </c:pt>
                <c:pt idx="78">
                  <c:v>563.5</c:v>
                </c:pt>
                <c:pt idx="79">
                  <c:v>556.20000000000005</c:v>
                </c:pt>
                <c:pt idx="80">
                  <c:v>550.1</c:v>
                </c:pt>
                <c:pt idx="81">
                  <c:v>544</c:v>
                </c:pt>
                <c:pt idx="82">
                  <c:v>534.20000000000005</c:v>
                </c:pt>
                <c:pt idx="83">
                  <c:v>531.79999999999995</c:v>
                </c:pt>
                <c:pt idx="84">
                  <c:v>533.6</c:v>
                </c:pt>
                <c:pt idx="85">
                  <c:v>536</c:v>
                </c:pt>
                <c:pt idx="86">
                  <c:v>546.4</c:v>
                </c:pt>
                <c:pt idx="87">
                  <c:v>585.5</c:v>
                </c:pt>
                <c:pt idx="88">
                  <c:v>558</c:v>
                </c:pt>
                <c:pt idx="89">
                  <c:v>522.6</c:v>
                </c:pt>
                <c:pt idx="90">
                  <c:v>449.4</c:v>
                </c:pt>
                <c:pt idx="91">
                  <c:v>458.5</c:v>
                </c:pt>
                <c:pt idx="92">
                  <c:v>468.9</c:v>
                </c:pt>
                <c:pt idx="93">
                  <c:v>464</c:v>
                </c:pt>
              </c:numCache>
            </c:numRef>
          </c:yVal>
          <c:smooth val="0"/>
        </c:ser>
        <c:dLbls>
          <c:showLegendKey val="0"/>
          <c:showVal val="0"/>
          <c:showCatName val="0"/>
          <c:showSerName val="0"/>
          <c:showPercent val="0"/>
          <c:showBubbleSize val="0"/>
        </c:dLbls>
        <c:axId val="228621056"/>
        <c:axId val="228618176"/>
      </c:scatterChart>
      <c:valAx>
        <c:axId val="228621056"/>
        <c:scaling>
          <c:orientation val="minMax"/>
        </c:scaling>
        <c:delete val="0"/>
        <c:axPos val="b"/>
        <c:title>
          <c:tx>
            <c:rich>
              <a:bodyPr/>
              <a:lstStyle/>
              <a:p>
                <a:pPr>
                  <a:defRPr/>
                </a:pPr>
                <a:r>
                  <a:rPr lang="en-US"/>
                  <a:t>Time</a:t>
                </a:r>
                <a:r>
                  <a:rPr lang="en-US" baseline="0"/>
                  <a:t> [min]</a:t>
                </a:r>
                <a:endParaRPr lang="en-US"/>
              </a:p>
            </c:rich>
          </c:tx>
          <c:layout/>
          <c:overlay val="0"/>
        </c:title>
        <c:numFmt formatCode="General" sourceLinked="1"/>
        <c:majorTickMark val="none"/>
        <c:minorTickMark val="none"/>
        <c:tickLblPos val="nextTo"/>
        <c:crossAx val="228618176"/>
        <c:crosses val="autoZero"/>
        <c:crossBetween val="midCat"/>
      </c:valAx>
      <c:valAx>
        <c:axId val="228618176"/>
        <c:scaling>
          <c:orientation val="minMax"/>
        </c:scaling>
        <c:delete val="0"/>
        <c:axPos val="l"/>
        <c:majorGridlines/>
        <c:title>
          <c:tx>
            <c:rich>
              <a:bodyPr/>
              <a:lstStyle/>
              <a:p>
                <a:pPr>
                  <a:defRPr/>
                </a:pPr>
                <a:r>
                  <a:rPr lang="en-US"/>
                  <a:t>CO2 Concentration </a:t>
                </a:r>
                <a:r>
                  <a:rPr lang="en-US" baseline="0"/>
                  <a:t> [ppm]</a:t>
                </a:r>
                <a:endParaRPr lang="en-US"/>
              </a:p>
            </c:rich>
          </c:tx>
          <c:layout/>
          <c:overlay val="0"/>
        </c:title>
        <c:numFmt formatCode="General" sourceLinked="1"/>
        <c:majorTickMark val="none"/>
        <c:minorTickMark val="none"/>
        <c:tickLblPos val="nextTo"/>
        <c:crossAx val="228621056"/>
        <c:crosses val="autoZero"/>
        <c:crossBetween val="midCat"/>
      </c:valAx>
      <c:spPr>
        <a:gradFill flip="none" rotWithShape="1">
          <a:gsLst>
            <a:gs pos="100000">
              <a:schemeClr val="accent2"/>
            </a:gs>
            <a:gs pos="22000">
              <a:schemeClr val="accent1">
                <a:lumMod val="60000"/>
                <a:lumOff val="40000"/>
              </a:schemeClr>
            </a:gs>
            <a:gs pos="19000">
              <a:schemeClr val="bg2">
                <a:lumMod val="90000"/>
              </a:schemeClr>
            </a:gs>
            <a:gs pos="53000">
              <a:schemeClr val="accent1">
                <a:tint val="66000"/>
                <a:satMod val="160000"/>
              </a:schemeClr>
            </a:gs>
            <a:gs pos="87000">
              <a:srgbClr val="DBE6D1"/>
            </a:gs>
            <a:gs pos="59000">
              <a:schemeClr val="accent3">
                <a:lumMod val="60000"/>
                <a:lumOff val="40000"/>
              </a:schemeClr>
            </a:gs>
            <a:gs pos="100000">
              <a:schemeClr val="accent1">
                <a:tint val="23500"/>
                <a:satMod val="160000"/>
              </a:schemeClr>
            </a:gs>
          </a:gsLst>
          <a:lin ang="0" scaled="1"/>
          <a:tileRect/>
        </a:gradFill>
      </c:spPr>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en-US"/>
              <a:t>Finding Air Exchange Rate fo a Library Study Room</a:t>
            </a:r>
          </a:p>
        </c:rich>
      </c:tx>
      <c:layout/>
      <c:overlay val="0"/>
    </c:title>
    <c:autoTitleDeleted val="0"/>
    <c:plotArea>
      <c:layout/>
      <c:scatterChart>
        <c:scatterStyle val="lineMarker"/>
        <c:varyColors val="0"/>
        <c:ser>
          <c:idx val="0"/>
          <c:order val="0"/>
          <c:spPr>
            <a:ln w="28575">
              <a:noFill/>
            </a:ln>
          </c:spPr>
          <c:trendline>
            <c:trendlineType val="linear"/>
            <c:intercept val="0"/>
            <c:dispRSqr val="1"/>
            <c:dispEq val="1"/>
            <c:trendlineLbl>
              <c:layout/>
              <c:numFmt formatCode="General" sourceLinked="0"/>
            </c:trendlineLbl>
          </c:trendline>
          <c:xVal>
            <c:numRef>
              <c:f>'Air Exchange Rate Analysis'!$F$21:$F$47</c:f>
              <c:numCache>
                <c:formatCode>0.000</c:formatCode>
                <c:ptCount val="27"/>
                <c:pt idx="0">
                  <c:v>0</c:v>
                </c:pt>
                <c:pt idx="1">
                  <c:v>1.6666666666666666E-2</c:v>
                </c:pt>
                <c:pt idx="2">
                  <c:v>3.3333333333333333E-2</c:v>
                </c:pt>
                <c:pt idx="3">
                  <c:v>0.05</c:v>
                </c:pt>
                <c:pt idx="4">
                  <c:v>6.6666666666666666E-2</c:v>
                </c:pt>
                <c:pt idx="5">
                  <c:v>8.3333333333333329E-2</c:v>
                </c:pt>
                <c:pt idx="6">
                  <c:v>0.1</c:v>
                </c:pt>
                <c:pt idx="7">
                  <c:v>0.11666666666666667</c:v>
                </c:pt>
                <c:pt idx="8">
                  <c:v>0.13333333333333333</c:v>
                </c:pt>
                <c:pt idx="9">
                  <c:v>0.15</c:v>
                </c:pt>
                <c:pt idx="10">
                  <c:v>0.16666666666666666</c:v>
                </c:pt>
                <c:pt idx="11">
                  <c:v>0.18333333333333332</c:v>
                </c:pt>
                <c:pt idx="12">
                  <c:v>0.2</c:v>
                </c:pt>
                <c:pt idx="13">
                  <c:v>0.21666666666666667</c:v>
                </c:pt>
                <c:pt idx="14">
                  <c:v>0.23333333333333334</c:v>
                </c:pt>
                <c:pt idx="15">
                  <c:v>0.25</c:v>
                </c:pt>
                <c:pt idx="16">
                  <c:v>0.26666666666666666</c:v>
                </c:pt>
                <c:pt idx="17">
                  <c:v>0.28333333333333333</c:v>
                </c:pt>
                <c:pt idx="18">
                  <c:v>0.3</c:v>
                </c:pt>
                <c:pt idx="19">
                  <c:v>0.31666666666666665</c:v>
                </c:pt>
                <c:pt idx="20">
                  <c:v>0.33333333333333331</c:v>
                </c:pt>
                <c:pt idx="21">
                  <c:v>0.35</c:v>
                </c:pt>
                <c:pt idx="22">
                  <c:v>0.36666666666666664</c:v>
                </c:pt>
                <c:pt idx="23">
                  <c:v>0.38333333333333336</c:v>
                </c:pt>
                <c:pt idx="24">
                  <c:v>0.4</c:v>
                </c:pt>
                <c:pt idx="25">
                  <c:v>0.41666666666666669</c:v>
                </c:pt>
                <c:pt idx="26">
                  <c:v>0.43333333333333335</c:v>
                </c:pt>
              </c:numCache>
            </c:numRef>
          </c:xVal>
          <c:yVal>
            <c:numRef>
              <c:f>'Air Exchange Rate Analysis'!$G$21:$G$47</c:f>
              <c:numCache>
                <c:formatCode>General</c:formatCode>
                <c:ptCount val="27"/>
                <c:pt idx="0">
                  <c:v>0</c:v>
                </c:pt>
                <c:pt idx="1">
                  <c:v>4.4806512816739592E-2</c:v>
                </c:pt>
                <c:pt idx="2">
                  <c:v>9.0071823142736068E-2</c:v>
                </c:pt>
                <c:pt idx="3">
                  <c:v>9.402049559815244E-2</c:v>
                </c:pt>
                <c:pt idx="4">
                  <c:v>9.7984821900061414E-2</c:v>
                </c:pt>
                <c:pt idx="5">
                  <c:v>9.9972894125447631E-2</c:v>
                </c:pt>
                <c:pt idx="6">
                  <c:v>9.9972894125447631E-2</c:v>
                </c:pt>
                <c:pt idx="7">
                  <c:v>0.12652461355232716</c:v>
                </c:pt>
                <c:pt idx="8">
                  <c:v>0.12652461355232716</c:v>
                </c:pt>
                <c:pt idx="9">
                  <c:v>0.23658887811492327</c:v>
                </c:pt>
                <c:pt idx="10">
                  <c:v>0.27931382278126449</c:v>
                </c:pt>
                <c:pt idx="11">
                  <c:v>0.30870993984406153</c:v>
                </c:pt>
                <c:pt idx="12">
                  <c:v>0.33647223662121306</c:v>
                </c:pt>
                <c:pt idx="13">
                  <c:v>0.35727536425097622</c:v>
                </c:pt>
                <c:pt idx="14">
                  <c:v>0.45027162092490414</c:v>
                </c:pt>
                <c:pt idx="15">
                  <c:v>0.49160378950406353</c:v>
                </c:pt>
                <c:pt idx="16">
                  <c:v>0.52199218011611626</c:v>
                </c:pt>
                <c:pt idx="17">
                  <c:v>0.5728330038732683</c:v>
                </c:pt>
                <c:pt idx="18">
                  <c:v>0.61245826930980263</c:v>
                </c:pt>
                <c:pt idx="19">
                  <c:v>0.62583639525597867</c:v>
                </c:pt>
                <c:pt idx="20">
                  <c:v>0.66824962893821849</c:v>
                </c:pt>
                <c:pt idx="21">
                  <c:v>0.71192991995537969</c:v>
                </c:pt>
                <c:pt idx="22">
                  <c:v>0.7576056728871019</c:v>
                </c:pt>
                <c:pt idx="23">
                  <c:v>0.79744117165327133</c:v>
                </c:pt>
                <c:pt idx="24">
                  <c:v>0.83892961071668715</c:v>
                </c:pt>
                <c:pt idx="25">
                  <c:v>0.90941168575510589</c:v>
                </c:pt>
                <c:pt idx="26">
                  <c:v>0.9274572882242812</c:v>
                </c:pt>
              </c:numCache>
            </c:numRef>
          </c:yVal>
          <c:smooth val="0"/>
        </c:ser>
        <c:dLbls>
          <c:showLegendKey val="0"/>
          <c:showVal val="0"/>
          <c:showCatName val="0"/>
          <c:showSerName val="0"/>
          <c:showPercent val="0"/>
          <c:showBubbleSize val="0"/>
        </c:dLbls>
        <c:axId val="105329728"/>
        <c:axId val="105330304"/>
      </c:scatterChart>
      <c:valAx>
        <c:axId val="105329728"/>
        <c:scaling>
          <c:orientation val="minMax"/>
        </c:scaling>
        <c:delete val="0"/>
        <c:axPos val="b"/>
        <c:title>
          <c:tx>
            <c:rich>
              <a:bodyPr/>
              <a:lstStyle/>
              <a:p>
                <a:pPr>
                  <a:defRPr/>
                </a:pPr>
                <a:r>
                  <a:rPr lang="en-US"/>
                  <a:t>Time [Hr]</a:t>
                </a:r>
              </a:p>
            </c:rich>
          </c:tx>
          <c:layout/>
          <c:overlay val="0"/>
        </c:title>
        <c:numFmt formatCode="0.000" sourceLinked="1"/>
        <c:majorTickMark val="none"/>
        <c:minorTickMark val="none"/>
        <c:tickLblPos val="nextTo"/>
        <c:crossAx val="105330304"/>
        <c:crosses val="autoZero"/>
        <c:crossBetween val="midCat"/>
      </c:valAx>
      <c:valAx>
        <c:axId val="105330304"/>
        <c:scaling>
          <c:orientation val="minMax"/>
        </c:scaling>
        <c:delete val="0"/>
        <c:axPos val="l"/>
        <c:majorGridlines/>
        <c:title>
          <c:tx>
            <c:rich>
              <a:bodyPr/>
              <a:lstStyle/>
              <a:p>
                <a:pPr>
                  <a:defRPr/>
                </a:pPr>
                <a:r>
                  <a:rPr lang="en-US"/>
                  <a:t>-ln((Croom-Coutside)/(Co-Coutside))</a:t>
                </a:r>
              </a:p>
            </c:rich>
          </c:tx>
          <c:layout/>
          <c:overlay val="0"/>
        </c:title>
        <c:numFmt formatCode="General" sourceLinked="1"/>
        <c:majorTickMark val="none"/>
        <c:minorTickMark val="none"/>
        <c:tickLblPos val="nextTo"/>
        <c:crossAx val="105329728"/>
        <c:crosses val="autoZero"/>
        <c:crossBetween val="midCat"/>
      </c:valAx>
      <c:spPr>
        <a:solidFill>
          <a:schemeClr val="accent5">
            <a:lumMod val="40000"/>
            <a:lumOff val="60000"/>
          </a:schemeClr>
        </a:solidFill>
      </c:spPr>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19"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1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550" cy="629130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550" cy="629130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tabSelected="1" workbookViewId="0">
      <selection activeCell="D58" sqref="D58"/>
    </sheetView>
  </sheetViews>
  <sheetFormatPr defaultRowHeight="15" x14ac:dyDescent="0.25"/>
  <cols>
    <col min="2" max="2" width="14.85546875" bestFit="1" customWidth="1"/>
  </cols>
  <sheetData>
    <row r="1" spans="1:3" x14ac:dyDescent="0.25">
      <c r="A1" t="s">
        <v>0</v>
      </c>
    </row>
    <row r="2" spans="1:3" x14ac:dyDescent="0.25">
      <c r="A2" t="s">
        <v>1</v>
      </c>
      <c r="B2" t="s">
        <v>2</v>
      </c>
      <c r="C2" t="s">
        <v>3</v>
      </c>
    </row>
    <row r="3" spans="1:3" x14ac:dyDescent="0.25">
      <c r="A3">
        <v>1</v>
      </c>
      <c r="B3" s="1">
        <v>41536.61446759259</v>
      </c>
      <c r="C3">
        <v>647.1</v>
      </c>
    </row>
    <row r="4" spans="1:3" x14ac:dyDescent="0.25">
      <c r="A4">
        <v>2</v>
      </c>
      <c r="B4" s="1">
        <v>41536.615162037036</v>
      </c>
      <c r="C4">
        <v>694.1</v>
      </c>
    </row>
    <row r="5" spans="1:3" x14ac:dyDescent="0.25">
      <c r="A5">
        <v>3</v>
      </c>
      <c r="B5" s="1">
        <v>41536.615856481483</v>
      </c>
      <c r="C5">
        <v>437.7</v>
      </c>
    </row>
    <row r="6" spans="1:3" x14ac:dyDescent="0.25">
      <c r="A6">
        <v>4</v>
      </c>
      <c r="B6" s="1">
        <v>41536.616550925923</v>
      </c>
      <c r="C6">
        <v>418.2</v>
      </c>
    </row>
    <row r="7" spans="1:3" x14ac:dyDescent="0.25">
      <c r="A7">
        <v>5</v>
      </c>
      <c r="B7" s="1">
        <v>41536.617245370369</v>
      </c>
      <c r="C7">
        <v>415.1</v>
      </c>
    </row>
    <row r="8" spans="1:3" x14ac:dyDescent="0.25">
      <c r="A8">
        <v>6</v>
      </c>
      <c r="B8" s="1">
        <v>41536.617939814816</v>
      </c>
      <c r="C8">
        <v>424.9</v>
      </c>
    </row>
    <row r="9" spans="1:3" x14ac:dyDescent="0.25">
      <c r="A9">
        <v>7</v>
      </c>
      <c r="B9" s="1">
        <v>41536.618634259263</v>
      </c>
      <c r="C9">
        <v>415.1</v>
      </c>
    </row>
    <row r="10" spans="1:3" x14ac:dyDescent="0.25">
      <c r="A10">
        <v>8</v>
      </c>
      <c r="B10" s="1">
        <v>41536.619328703702</v>
      </c>
      <c r="C10">
        <v>412.1</v>
      </c>
    </row>
    <row r="11" spans="1:3" x14ac:dyDescent="0.25">
      <c r="A11">
        <v>9</v>
      </c>
      <c r="B11" s="1">
        <v>41536.620023148149</v>
      </c>
      <c r="C11">
        <v>406</v>
      </c>
    </row>
    <row r="12" spans="1:3" x14ac:dyDescent="0.25">
      <c r="A12">
        <v>10</v>
      </c>
      <c r="B12" s="1">
        <v>41536.620717592596</v>
      </c>
      <c r="C12">
        <v>398</v>
      </c>
    </row>
    <row r="13" spans="1:3" x14ac:dyDescent="0.25">
      <c r="A13">
        <v>11</v>
      </c>
      <c r="B13" s="1">
        <v>41536.621412037035</v>
      </c>
      <c r="C13">
        <v>392.6</v>
      </c>
    </row>
    <row r="14" spans="1:3" x14ac:dyDescent="0.25">
      <c r="A14">
        <v>12</v>
      </c>
      <c r="B14" s="1">
        <v>41536.622106481482</v>
      </c>
      <c r="C14">
        <v>382.2</v>
      </c>
    </row>
    <row r="15" spans="1:3" x14ac:dyDescent="0.25">
      <c r="A15">
        <v>13</v>
      </c>
      <c r="B15" s="1">
        <v>41536.622800925928</v>
      </c>
      <c r="C15">
        <v>382.8</v>
      </c>
    </row>
    <row r="16" spans="1:3" x14ac:dyDescent="0.25">
      <c r="A16">
        <v>14</v>
      </c>
      <c r="B16" s="1">
        <v>41536.623495370368</v>
      </c>
      <c r="C16">
        <v>381.6</v>
      </c>
    </row>
    <row r="17" spans="1:3" x14ac:dyDescent="0.25">
      <c r="A17">
        <v>15</v>
      </c>
      <c r="B17" s="1">
        <v>41536.624189814815</v>
      </c>
      <c r="C17">
        <v>379.7</v>
      </c>
    </row>
    <row r="18" spans="1:3" x14ac:dyDescent="0.25">
      <c r="A18">
        <v>16</v>
      </c>
      <c r="B18" s="1">
        <v>41536.624884259261</v>
      </c>
      <c r="C18">
        <v>377.3</v>
      </c>
    </row>
    <row r="19" spans="1:3" x14ac:dyDescent="0.25">
      <c r="A19">
        <v>17</v>
      </c>
      <c r="B19" s="1">
        <v>41536.625578703701</v>
      </c>
      <c r="C19">
        <v>376.7</v>
      </c>
    </row>
    <row r="20" spans="1:3" x14ac:dyDescent="0.25">
      <c r="A20">
        <v>18</v>
      </c>
      <c r="B20" s="1">
        <v>41536.626273148147</v>
      </c>
      <c r="C20">
        <v>378.5</v>
      </c>
    </row>
    <row r="21" spans="1:3" x14ac:dyDescent="0.25">
      <c r="A21">
        <v>19</v>
      </c>
      <c r="B21" s="1">
        <v>41536.626967592594</v>
      </c>
      <c r="C21">
        <v>445.1</v>
      </c>
    </row>
    <row r="22" spans="1:3" x14ac:dyDescent="0.25">
      <c r="A22">
        <v>20</v>
      </c>
      <c r="B22" s="1">
        <v>41536.627662037034</v>
      </c>
      <c r="C22">
        <v>534.20000000000005</v>
      </c>
    </row>
    <row r="23" spans="1:3" x14ac:dyDescent="0.25">
      <c r="A23">
        <v>21</v>
      </c>
      <c r="B23" s="1">
        <v>41536.62835648148</v>
      </c>
      <c r="C23">
        <v>443.8</v>
      </c>
    </row>
    <row r="24" spans="1:3" x14ac:dyDescent="0.25">
      <c r="A24">
        <v>22</v>
      </c>
      <c r="B24" s="1">
        <v>41536.629050925927</v>
      </c>
      <c r="C24">
        <v>442</v>
      </c>
    </row>
    <row r="25" spans="1:3" x14ac:dyDescent="0.25">
      <c r="A25">
        <v>23</v>
      </c>
      <c r="B25" s="1">
        <v>41536.629745370374</v>
      </c>
      <c r="C25">
        <v>484.1</v>
      </c>
    </row>
    <row r="26" spans="1:3" x14ac:dyDescent="0.25">
      <c r="A26">
        <v>24</v>
      </c>
      <c r="B26" s="2">
        <v>41536.630439814813</v>
      </c>
      <c r="C26">
        <v>484.1</v>
      </c>
    </row>
    <row r="27" spans="1:3" x14ac:dyDescent="0.25">
      <c r="A27">
        <v>25</v>
      </c>
      <c r="B27" s="2">
        <v>41536.63113425926</v>
      </c>
      <c r="C27">
        <v>480.5</v>
      </c>
    </row>
    <row r="28" spans="1:3" x14ac:dyDescent="0.25">
      <c r="A28">
        <v>26</v>
      </c>
      <c r="B28" s="2">
        <v>41536.631828703707</v>
      </c>
      <c r="C28">
        <v>487.8</v>
      </c>
    </row>
    <row r="29" spans="1:3" x14ac:dyDescent="0.25">
      <c r="A29">
        <v>27</v>
      </c>
      <c r="B29" s="2">
        <v>41536.632523148146</v>
      </c>
      <c r="C29">
        <v>495.7</v>
      </c>
    </row>
    <row r="30" spans="1:3" x14ac:dyDescent="0.25">
      <c r="A30">
        <v>28</v>
      </c>
      <c r="B30" s="2">
        <v>41536.633217592593</v>
      </c>
      <c r="C30">
        <v>503.1</v>
      </c>
    </row>
    <row r="31" spans="1:3" x14ac:dyDescent="0.25">
      <c r="A31">
        <v>29</v>
      </c>
      <c r="B31" s="2">
        <v>41536.633912037039</v>
      </c>
      <c r="C31">
        <v>518.9</v>
      </c>
    </row>
    <row r="32" spans="1:3" x14ac:dyDescent="0.25">
      <c r="A32">
        <v>30</v>
      </c>
      <c r="B32" s="2">
        <v>41536.634606481479</v>
      </c>
      <c r="C32">
        <v>532.4</v>
      </c>
    </row>
    <row r="33" spans="1:3" x14ac:dyDescent="0.25">
      <c r="A33">
        <v>31</v>
      </c>
      <c r="B33" s="2">
        <v>41536.635300925926</v>
      </c>
      <c r="C33">
        <v>550.1</v>
      </c>
    </row>
    <row r="34" spans="1:3" x14ac:dyDescent="0.25">
      <c r="A34">
        <v>32</v>
      </c>
      <c r="B34" s="2">
        <v>41536.635995370372</v>
      </c>
      <c r="C34">
        <v>554.9</v>
      </c>
    </row>
    <row r="35" spans="1:3" x14ac:dyDescent="0.25">
      <c r="A35">
        <v>33</v>
      </c>
      <c r="B35" s="2">
        <v>41536.636689814812</v>
      </c>
      <c r="C35">
        <v>558</v>
      </c>
    </row>
    <row r="36" spans="1:3" x14ac:dyDescent="0.25">
      <c r="A36">
        <v>34</v>
      </c>
      <c r="B36" s="2">
        <v>41536.637384259258</v>
      </c>
      <c r="C36">
        <v>570.20000000000005</v>
      </c>
    </row>
    <row r="37" spans="1:3" x14ac:dyDescent="0.25">
      <c r="A37">
        <v>35</v>
      </c>
      <c r="B37" s="2">
        <v>41536.638078703705</v>
      </c>
      <c r="C37">
        <v>583.6</v>
      </c>
    </row>
    <row r="38" spans="1:3" x14ac:dyDescent="0.25">
      <c r="A38">
        <v>36</v>
      </c>
      <c r="B38" s="2">
        <v>41536.638773148145</v>
      </c>
      <c r="C38">
        <v>598.29999999999995</v>
      </c>
    </row>
    <row r="39" spans="1:3" x14ac:dyDescent="0.25">
      <c r="A39">
        <v>37</v>
      </c>
      <c r="B39" s="2">
        <v>41536.639467592591</v>
      </c>
      <c r="C39">
        <v>603.20000000000005</v>
      </c>
    </row>
    <row r="40" spans="1:3" x14ac:dyDescent="0.25">
      <c r="A40">
        <v>38</v>
      </c>
      <c r="B40" s="2">
        <v>41536.640162037038</v>
      </c>
      <c r="C40">
        <v>608.70000000000005</v>
      </c>
    </row>
    <row r="41" spans="1:3" x14ac:dyDescent="0.25">
      <c r="A41">
        <v>39</v>
      </c>
      <c r="B41" s="2">
        <v>41536.640856481485</v>
      </c>
      <c r="C41">
        <v>614.20000000000005</v>
      </c>
    </row>
    <row r="42" spans="1:3" x14ac:dyDescent="0.25">
      <c r="A42">
        <v>40</v>
      </c>
      <c r="B42" s="2">
        <v>41536.641550925924</v>
      </c>
      <c r="C42">
        <v>617.20000000000005</v>
      </c>
    </row>
    <row r="43" spans="1:3" x14ac:dyDescent="0.25">
      <c r="A43">
        <v>41</v>
      </c>
      <c r="B43" s="2">
        <v>41536.642245370371</v>
      </c>
      <c r="C43">
        <v>622.70000000000005</v>
      </c>
    </row>
    <row r="44" spans="1:3" x14ac:dyDescent="0.25">
      <c r="A44">
        <v>42</v>
      </c>
      <c r="B44" s="2">
        <v>41536.642939814818</v>
      </c>
      <c r="C44">
        <v>630</v>
      </c>
    </row>
    <row r="45" spans="1:3" x14ac:dyDescent="0.25">
      <c r="A45">
        <v>43</v>
      </c>
      <c r="B45" s="2">
        <v>41536.643634259257</v>
      </c>
      <c r="C45">
        <v>636.79999999999995</v>
      </c>
    </row>
    <row r="46" spans="1:3" x14ac:dyDescent="0.25">
      <c r="A46">
        <v>44</v>
      </c>
      <c r="B46" s="2">
        <v>41536.644328703704</v>
      </c>
      <c r="C46">
        <v>647.1</v>
      </c>
    </row>
    <row r="47" spans="1:3" x14ac:dyDescent="0.25">
      <c r="A47">
        <v>45</v>
      </c>
      <c r="B47" s="2">
        <v>41536.64502314815</v>
      </c>
      <c r="C47">
        <v>656.9</v>
      </c>
    </row>
    <row r="48" spans="1:3" x14ac:dyDescent="0.25">
      <c r="A48">
        <v>46</v>
      </c>
      <c r="B48" s="2">
        <v>41536.64571759259</v>
      </c>
      <c r="C48">
        <v>657.5</v>
      </c>
    </row>
    <row r="49" spans="1:3" x14ac:dyDescent="0.25">
      <c r="A49">
        <v>47</v>
      </c>
      <c r="B49" s="2">
        <v>41536.646412037036</v>
      </c>
      <c r="C49">
        <v>657.5</v>
      </c>
    </row>
    <row r="50" spans="1:3" x14ac:dyDescent="0.25">
      <c r="A50">
        <v>48</v>
      </c>
      <c r="B50" s="2">
        <v>41536.647106481483</v>
      </c>
      <c r="C50">
        <v>660.6</v>
      </c>
    </row>
    <row r="51" spans="1:3" x14ac:dyDescent="0.25">
      <c r="A51">
        <v>49</v>
      </c>
      <c r="B51" s="2">
        <v>41536.647800925923</v>
      </c>
      <c r="C51">
        <v>662.4</v>
      </c>
    </row>
    <row r="52" spans="1:3" x14ac:dyDescent="0.25">
      <c r="A52">
        <v>50</v>
      </c>
      <c r="B52" s="2">
        <v>41536.648495370369</v>
      </c>
      <c r="C52">
        <v>668.5</v>
      </c>
    </row>
    <row r="53" spans="1:3" x14ac:dyDescent="0.25">
      <c r="A53">
        <v>51</v>
      </c>
      <c r="B53" s="2">
        <v>41536.649189814816</v>
      </c>
      <c r="C53">
        <v>670.3</v>
      </c>
    </row>
    <row r="54" spans="1:3" x14ac:dyDescent="0.25">
      <c r="A54">
        <v>52</v>
      </c>
      <c r="B54" s="2">
        <v>41536.649884259263</v>
      </c>
      <c r="C54">
        <v>676.4</v>
      </c>
    </row>
    <row r="55" spans="1:3" x14ac:dyDescent="0.25">
      <c r="A55">
        <v>53</v>
      </c>
      <c r="B55" s="2">
        <v>41536.650578703702</v>
      </c>
      <c r="C55">
        <v>678.3</v>
      </c>
    </row>
    <row r="56" spans="1:3" x14ac:dyDescent="0.25">
      <c r="A56">
        <v>54</v>
      </c>
      <c r="B56" s="2">
        <v>41536.651273148149</v>
      </c>
      <c r="C56">
        <v>696.6</v>
      </c>
    </row>
    <row r="57" spans="1:3" x14ac:dyDescent="0.25">
      <c r="A57">
        <v>55</v>
      </c>
      <c r="B57" s="2">
        <v>41536.651967592596</v>
      </c>
      <c r="C57">
        <v>696</v>
      </c>
    </row>
    <row r="58" spans="1:3" x14ac:dyDescent="0.25">
      <c r="A58">
        <v>56</v>
      </c>
      <c r="B58" s="2">
        <v>41536.652662037035</v>
      </c>
      <c r="C58">
        <v>702.7</v>
      </c>
    </row>
    <row r="59" spans="1:3" x14ac:dyDescent="0.25">
      <c r="A59">
        <v>57</v>
      </c>
      <c r="B59" s="2">
        <v>41536.653356481482</v>
      </c>
      <c r="C59">
        <v>708.2</v>
      </c>
    </row>
    <row r="60" spans="1:3" x14ac:dyDescent="0.25">
      <c r="A60">
        <v>58</v>
      </c>
      <c r="B60" s="2">
        <v>41536.654050925928</v>
      </c>
      <c r="C60">
        <v>711.2</v>
      </c>
    </row>
    <row r="61" spans="1:3" x14ac:dyDescent="0.25">
      <c r="A61">
        <v>59</v>
      </c>
      <c r="B61" s="2">
        <v>41536.654745370368</v>
      </c>
      <c r="C61">
        <v>696.6</v>
      </c>
    </row>
    <row r="62" spans="1:3" x14ac:dyDescent="0.25">
      <c r="A62">
        <v>60</v>
      </c>
      <c r="B62" s="2">
        <v>41536.655439814815</v>
      </c>
      <c r="C62">
        <v>682.5</v>
      </c>
    </row>
    <row r="63" spans="1:3" x14ac:dyDescent="0.25">
      <c r="A63">
        <v>61</v>
      </c>
      <c r="B63" s="2">
        <v>41536.656134259261</v>
      </c>
      <c r="C63">
        <v>681.3</v>
      </c>
    </row>
    <row r="64" spans="1:3" x14ac:dyDescent="0.25">
      <c r="A64">
        <v>62</v>
      </c>
      <c r="B64" s="2">
        <v>41536.656828703701</v>
      </c>
      <c r="C64">
        <v>680.1</v>
      </c>
    </row>
    <row r="65" spans="1:3" x14ac:dyDescent="0.25">
      <c r="A65">
        <v>63</v>
      </c>
      <c r="B65" s="2">
        <v>41536.657523148147</v>
      </c>
      <c r="C65">
        <v>679.5</v>
      </c>
    </row>
    <row r="66" spans="1:3" x14ac:dyDescent="0.25">
      <c r="A66">
        <v>64</v>
      </c>
      <c r="B66" s="2">
        <v>41536.658217592594</v>
      </c>
      <c r="C66">
        <v>679.5</v>
      </c>
    </row>
    <row r="67" spans="1:3" x14ac:dyDescent="0.25">
      <c r="A67">
        <v>65</v>
      </c>
      <c r="B67" s="2">
        <v>41536.658912037034</v>
      </c>
      <c r="C67">
        <v>671.6</v>
      </c>
    </row>
    <row r="68" spans="1:3" x14ac:dyDescent="0.25">
      <c r="A68">
        <v>66</v>
      </c>
      <c r="B68" s="2">
        <v>41536.65960648148</v>
      </c>
      <c r="C68">
        <v>671.6</v>
      </c>
    </row>
    <row r="69" spans="1:3" x14ac:dyDescent="0.25">
      <c r="A69">
        <v>67</v>
      </c>
      <c r="B69" s="2">
        <v>41536.660300925927</v>
      </c>
      <c r="C69">
        <v>641</v>
      </c>
    </row>
    <row r="70" spans="1:3" x14ac:dyDescent="0.25">
      <c r="A70">
        <v>68</v>
      </c>
      <c r="B70" s="2">
        <v>41536.660995370374</v>
      </c>
      <c r="C70">
        <v>630</v>
      </c>
    </row>
    <row r="71" spans="1:3" x14ac:dyDescent="0.25">
      <c r="A71">
        <v>69</v>
      </c>
      <c r="B71" s="2">
        <v>41536.661689814813</v>
      </c>
      <c r="C71">
        <v>622.70000000000005</v>
      </c>
    </row>
    <row r="72" spans="1:3" x14ac:dyDescent="0.25">
      <c r="A72">
        <v>70</v>
      </c>
      <c r="B72" s="2">
        <v>41536.66238425926</v>
      </c>
      <c r="C72">
        <v>616</v>
      </c>
    </row>
    <row r="73" spans="1:3" x14ac:dyDescent="0.25">
      <c r="A73">
        <v>71</v>
      </c>
      <c r="B73" s="2">
        <v>41536.663078703707</v>
      </c>
      <c r="C73">
        <v>611.1</v>
      </c>
    </row>
    <row r="74" spans="1:3" x14ac:dyDescent="0.25">
      <c r="A74">
        <v>72</v>
      </c>
      <c r="B74" s="2">
        <v>41536.663773148146</v>
      </c>
      <c r="C74">
        <v>590.4</v>
      </c>
    </row>
    <row r="75" spans="1:3" x14ac:dyDescent="0.25">
      <c r="A75">
        <v>73</v>
      </c>
      <c r="B75" s="2">
        <v>41536.664467592593</v>
      </c>
      <c r="C75">
        <v>581.79999999999995</v>
      </c>
    </row>
    <row r="76" spans="1:3" x14ac:dyDescent="0.25">
      <c r="A76">
        <v>74</v>
      </c>
      <c r="B76" s="2">
        <v>41536.665162037039</v>
      </c>
      <c r="C76">
        <v>575.70000000000005</v>
      </c>
    </row>
    <row r="77" spans="1:3" x14ac:dyDescent="0.25">
      <c r="A77">
        <v>75</v>
      </c>
      <c r="B77" s="2">
        <v>41536.665856481479</v>
      </c>
      <c r="C77">
        <v>565.9</v>
      </c>
    </row>
    <row r="78" spans="1:3" x14ac:dyDescent="0.25">
      <c r="A78">
        <v>76</v>
      </c>
      <c r="B78" s="2">
        <v>41536.666550925926</v>
      </c>
      <c r="C78">
        <v>558.6</v>
      </c>
    </row>
    <row r="79" spans="1:3" x14ac:dyDescent="0.25">
      <c r="A79">
        <v>77</v>
      </c>
      <c r="B79" s="2">
        <v>41536.667245370372</v>
      </c>
      <c r="C79">
        <v>556.20000000000005</v>
      </c>
    </row>
    <row r="80" spans="1:3" x14ac:dyDescent="0.25">
      <c r="A80">
        <v>78</v>
      </c>
      <c r="B80" s="2">
        <v>41536.667939814812</v>
      </c>
      <c r="C80">
        <v>548.79999999999995</v>
      </c>
    </row>
    <row r="81" spans="1:3" x14ac:dyDescent="0.25">
      <c r="A81">
        <v>79</v>
      </c>
      <c r="B81" s="2">
        <v>41536.668634259258</v>
      </c>
      <c r="C81">
        <v>541.5</v>
      </c>
    </row>
    <row r="82" spans="1:3" x14ac:dyDescent="0.25">
      <c r="A82">
        <v>80</v>
      </c>
      <c r="B82" s="2">
        <v>41536.669328703705</v>
      </c>
      <c r="C82">
        <v>534.20000000000005</v>
      </c>
    </row>
    <row r="83" spans="1:3" x14ac:dyDescent="0.25">
      <c r="A83">
        <v>81</v>
      </c>
      <c r="B83" s="2">
        <v>41536.670023148145</v>
      </c>
      <c r="C83">
        <v>528.1</v>
      </c>
    </row>
    <row r="84" spans="1:3" x14ac:dyDescent="0.25">
      <c r="A84">
        <v>82</v>
      </c>
      <c r="B84" s="2">
        <v>41536.670717592591</v>
      </c>
      <c r="C84">
        <v>522</v>
      </c>
    </row>
    <row r="85" spans="1:3" x14ac:dyDescent="0.25">
      <c r="A85">
        <v>83</v>
      </c>
      <c r="B85" s="2">
        <v>41536.671412037038</v>
      </c>
      <c r="C85">
        <v>512.20000000000005</v>
      </c>
    </row>
    <row r="86" spans="1:3" x14ac:dyDescent="0.25">
      <c r="A86">
        <v>84</v>
      </c>
      <c r="B86" s="2">
        <v>41536.672106481485</v>
      </c>
      <c r="C86">
        <v>509.8</v>
      </c>
    </row>
    <row r="87" spans="1:3" x14ac:dyDescent="0.25">
      <c r="A87">
        <v>85</v>
      </c>
      <c r="B87" s="2">
        <v>41536.672800925924</v>
      </c>
      <c r="C87">
        <v>511.6</v>
      </c>
    </row>
    <row r="88" spans="1:3" x14ac:dyDescent="0.25">
      <c r="A88">
        <v>86</v>
      </c>
      <c r="B88" s="2">
        <v>41536.673495370371</v>
      </c>
      <c r="C88">
        <v>514</v>
      </c>
    </row>
    <row r="89" spans="1:3" x14ac:dyDescent="0.25">
      <c r="A89">
        <v>87</v>
      </c>
      <c r="B89" s="2">
        <v>41536.674189814818</v>
      </c>
      <c r="C89">
        <v>524.4</v>
      </c>
    </row>
    <row r="90" spans="1:3" x14ac:dyDescent="0.25">
      <c r="A90">
        <v>88</v>
      </c>
      <c r="B90" s="1">
        <v>41536.674884259257</v>
      </c>
      <c r="C90">
        <v>563.5</v>
      </c>
    </row>
    <row r="91" spans="1:3" x14ac:dyDescent="0.25">
      <c r="A91">
        <v>89</v>
      </c>
      <c r="B91" s="1">
        <v>41536.675578703704</v>
      </c>
      <c r="C91">
        <v>536</v>
      </c>
    </row>
    <row r="92" spans="1:3" x14ac:dyDescent="0.25">
      <c r="A92">
        <v>90</v>
      </c>
      <c r="B92" s="1">
        <v>41536.67627314815</v>
      </c>
      <c r="C92">
        <v>500.6</v>
      </c>
    </row>
    <row r="93" spans="1:3" x14ac:dyDescent="0.25">
      <c r="A93">
        <v>91</v>
      </c>
      <c r="B93" s="1">
        <v>41536.67696759259</v>
      </c>
      <c r="C93">
        <v>427.4</v>
      </c>
    </row>
    <row r="94" spans="1:3" x14ac:dyDescent="0.25">
      <c r="A94">
        <v>92</v>
      </c>
      <c r="B94" s="1">
        <v>41536.677662037036</v>
      </c>
      <c r="C94">
        <v>436.5</v>
      </c>
    </row>
    <row r="95" spans="1:3" x14ac:dyDescent="0.25">
      <c r="A95">
        <v>93</v>
      </c>
      <c r="B95" s="1">
        <v>41536.678356481483</v>
      </c>
      <c r="C95">
        <v>446.9</v>
      </c>
    </row>
    <row r="96" spans="1:3" x14ac:dyDescent="0.25">
      <c r="A96">
        <v>94</v>
      </c>
      <c r="B96" s="1">
        <v>41536.679050925923</v>
      </c>
      <c r="C96">
        <v>442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topLeftCell="A14" zoomScale="85" zoomScaleNormal="85" workbookViewId="0">
      <selection activeCell="C9" sqref="C9"/>
    </sheetView>
  </sheetViews>
  <sheetFormatPr defaultRowHeight="15" x14ac:dyDescent="0.25"/>
  <cols>
    <col min="1" max="1" width="21.140625" customWidth="1"/>
    <col min="2" max="2" width="17.85546875" customWidth="1"/>
    <col min="3" max="3" width="28.140625" customWidth="1"/>
    <col min="4" max="4" width="34.7109375" customWidth="1"/>
    <col min="5" max="5" width="40.42578125" customWidth="1"/>
  </cols>
  <sheetData>
    <row r="1" spans="1:5" ht="25.5" x14ac:dyDescent="0.35">
      <c r="A1" s="19" t="s">
        <v>4</v>
      </c>
      <c r="B1" s="22"/>
      <c r="C1" s="9"/>
    </row>
    <row r="2" spans="1:5" ht="25.5" x14ac:dyDescent="0.35">
      <c r="A2" s="20" t="s">
        <v>5</v>
      </c>
      <c r="B2" s="22"/>
      <c r="C2" s="9"/>
    </row>
    <row r="3" spans="1:5" ht="25.5" x14ac:dyDescent="0.35">
      <c r="A3" s="20" t="s">
        <v>6</v>
      </c>
      <c r="B3" s="22"/>
      <c r="C3" s="9"/>
    </row>
    <row r="4" spans="1:5" ht="25.5" x14ac:dyDescent="0.35">
      <c r="A4" s="21" t="s">
        <v>7</v>
      </c>
      <c r="B4" s="23"/>
      <c r="C4" s="9"/>
    </row>
    <row r="5" spans="1:5" x14ac:dyDescent="0.25">
      <c r="A5" s="3"/>
      <c r="B5" s="9"/>
      <c r="C5" s="9"/>
    </row>
    <row r="6" spans="1:5" ht="18.75" x14ac:dyDescent="0.4">
      <c r="A6" s="4" t="s">
        <v>8</v>
      </c>
      <c r="B6" s="7"/>
      <c r="C6" s="8"/>
    </row>
    <row r="7" spans="1:5" ht="18.75" x14ac:dyDescent="0.4">
      <c r="A7" s="5" t="s">
        <v>10</v>
      </c>
      <c r="B7" s="5"/>
      <c r="C7" s="13">
        <v>378</v>
      </c>
    </row>
    <row r="8" spans="1:5" ht="18.75" x14ac:dyDescent="0.4">
      <c r="A8" s="5" t="s">
        <v>9</v>
      </c>
      <c r="B8" s="5"/>
      <c r="C8" s="13">
        <v>400</v>
      </c>
    </row>
    <row r="9" spans="1:5" ht="18.75" x14ac:dyDescent="0.4">
      <c r="A9" s="6" t="s">
        <v>11</v>
      </c>
      <c r="B9" s="6"/>
      <c r="C9" s="14">
        <f>$C$8-$C$7</f>
        <v>22</v>
      </c>
    </row>
    <row r="10" spans="1:5" x14ac:dyDescent="0.25">
      <c r="A10" s="3"/>
      <c r="B10" s="3"/>
      <c r="C10" s="9"/>
    </row>
    <row r="11" spans="1:5" x14ac:dyDescent="0.25">
      <c r="A11" s="17" t="s">
        <v>12</v>
      </c>
      <c r="B11" s="17"/>
      <c r="C11" s="16"/>
    </row>
    <row r="12" spans="1:5" x14ac:dyDescent="0.25">
      <c r="A12" s="18" t="s">
        <v>13</v>
      </c>
      <c r="B12" s="18" t="s">
        <v>14</v>
      </c>
      <c r="C12" s="18" t="s">
        <v>15</v>
      </c>
      <c r="D12" s="18" t="s">
        <v>16</v>
      </c>
      <c r="E12" s="24"/>
    </row>
    <row r="13" spans="1:5" x14ac:dyDescent="0.25">
      <c r="A13" s="15">
        <v>1</v>
      </c>
      <c r="B13" s="11">
        <v>41536.61446759259</v>
      </c>
      <c r="C13" s="15">
        <v>647.1</v>
      </c>
      <c r="D13" s="10">
        <f>C13+$C$9</f>
        <v>669.1</v>
      </c>
    </row>
    <row r="14" spans="1:5" x14ac:dyDescent="0.25">
      <c r="A14" s="15">
        <v>2</v>
      </c>
      <c r="B14" s="11">
        <v>41536.615162037036</v>
      </c>
      <c r="C14" s="15">
        <v>694.1</v>
      </c>
      <c r="D14" s="10">
        <f t="shared" ref="D14:D77" si="0">C14+$C$9</f>
        <v>716.1</v>
      </c>
    </row>
    <row r="15" spans="1:5" x14ac:dyDescent="0.25">
      <c r="A15" s="15">
        <v>3</v>
      </c>
      <c r="B15" s="11">
        <v>41536.615856481483</v>
      </c>
      <c r="C15" s="15">
        <v>437.7</v>
      </c>
      <c r="D15" s="10">
        <f t="shared" si="0"/>
        <v>459.7</v>
      </c>
    </row>
    <row r="16" spans="1:5" x14ac:dyDescent="0.25">
      <c r="A16" s="15">
        <v>4</v>
      </c>
      <c r="B16" s="11">
        <v>41536.616550925923</v>
      </c>
      <c r="C16" s="15">
        <v>418.2</v>
      </c>
      <c r="D16" s="10">
        <f t="shared" si="0"/>
        <v>440.2</v>
      </c>
    </row>
    <row r="17" spans="1:4" x14ac:dyDescent="0.25">
      <c r="A17" s="15">
        <v>5</v>
      </c>
      <c r="B17" s="11">
        <v>41536.617245370369</v>
      </c>
      <c r="C17" s="15">
        <v>415.1</v>
      </c>
      <c r="D17" s="10">
        <f t="shared" si="0"/>
        <v>437.1</v>
      </c>
    </row>
    <row r="18" spans="1:4" x14ac:dyDescent="0.25">
      <c r="A18" s="15">
        <v>6</v>
      </c>
      <c r="B18" s="11">
        <v>41536.617939814816</v>
      </c>
      <c r="C18" s="15">
        <v>424.9</v>
      </c>
      <c r="D18" s="10">
        <f t="shared" si="0"/>
        <v>446.9</v>
      </c>
    </row>
    <row r="19" spans="1:4" x14ac:dyDescent="0.25">
      <c r="A19" s="15">
        <v>7</v>
      </c>
      <c r="B19" s="11">
        <v>41536.618634259263</v>
      </c>
      <c r="C19" s="15">
        <v>415.1</v>
      </c>
      <c r="D19" s="10">
        <f t="shared" si="0"/>
        <v>437.1</v>
      </c>
    </row>
    <row r="20" spans="1:4" x14ac:dyDescent="0.25">
      <c r="A20" s="15">
        <v>8</v>
      </c>
      <c r="B20" s="11">
        <v>41536.619328703702</v>
      </c>
      <c r="C20" s="15">
        <v>412.1</v>
      </c>
      <c r="D20" s="10">
        <f t="shared" si="0"/>
        <v>434.1</v>
      </c>
    </row>
    <row r="21" spans="1:4" x14ac:dyDescent="0.25">
      <c r="A21" s="15">
        <v>9</v>
      </c>
      <c r="B21" s="11">
        <v>41536.620023148149</v>
      </c>
      <c r="C21" s="15">
        <v>406</v>
      </c>
      <c r="D21" s="10">
        <f t="shared" si="0"/>
        <v>428</v>
      </c>
    </row>
    <row r="22" spans="1:4" x14ac:dyDescent="0.25">
      <c r="A22" s="15">
        <v>10</v>
      </c>
      <c r="B22" s="11">
        <v>41536.620717592596</v>
      </c>
      <c r="C22" s="15">
        <v>398</v>
      </c>
      <c r="D22" s="10">
        <f t="shared" si="0"/>
        <v>420</v>
      </c>
    </row>
    <row r="23" spans="1:4" x14ac:dyDescent="0.25">
      <c r="A23" s="15">
        <v>11</v>
      </c>
      <c r="B23" s="11">
        <v>41536.621412037035</v>
      </c>
      <c r="C23" s="15">
        <v>392.6</v>
      </c>
      <c r="D23" s="10">
        <f t="shared" si="0"/>
        <v>414.6</v>
      </c>
    </row>
    <row r="24" spans="1:4" x14ac:dyDescent="0.25">
      <c r="A24" s="15">
        <v>12</v>
      </c>
      <c r="B24" s="11">
        <v>41536.622106481482</v>
      </c>
      <c r="C24" s="15">
        <v>382.2</v>
      </c>
      <c r="D24" s="10">
        <f t="shared" si="0"/>
        <v>404.2</v>
      </c>
    </row>
    <row r="25" spans="1:4" x14ac:dyDescent="0.25">
      <c r="A25" s="15">
        <v>13</v>
      </c>
      <c r="B25" s="11">
        <v>41536.622800925928</v>
      </c>
      <c r="C25" s="15">
        <v>382.8</v>
      </c>
      <c r="D25" s="10">
        <f t="shared" si="0"/>
        <v>404.8</v>
      </c>
    </row>
    <row r="26" spans="1:4" x14ac:dyDescent="0.25">
      <c r="A26" s="15">
        <v>14</v>
      </c>
      <c r="B26" s="11">
        <v>41536.623495370368</v>
      </c>
      <c r="C26" s="15">
        <v>381.6</v>
      </c>
      <c r="D26" s="10">
        <f t="shared" si="0"/>
        <v>403.6</v>
      </c>
    </row>
    <row r="27" spans="1:4" x14ac:dyDescent="0.25">
      <c r="A27" s="15">
        <v>15</v>
      </c>
      <c r="B27" s="11">
        <v>41536.624189814815</v>
      </c>
      <c r="C27" s="15">
        <v>379.7</v>
      </c>
      <c r="D27" s="10">
        <f t="shared" si="0"/>
        <v>401.7</v>
      </c>
    </row>
    <row r="28" spans="1:4" x14ac:dyDescent="0.25">
      <c r="A28" s="15">
        <v>16</v>
      </c>
      <c r="B28" s="11">
        <v>41536.624884259261</v>
      </c>
      <c r="C28" s="15">
        <v>377.3</v>
      </c>
      <c r="D28" s="10">
        <f t="shared" si="0"/>
        <v>399.3</v>
      </c>
    </row>
    <row r="29" spans="1:4" x14ac:dyDescent="0.25">
      <c r="A29" s="15">
        <v>17</v>
      </c>
      <c r="B29" s="11">
        <v>41536.625578703701</v>
      </c>
      <c r="C29" s="15">
        <v>376.7</v>
      </c>
      <c r="D29" s="10">
        <f t="shared" si="0"/>
        <v>398.7</v>
      </c>
    </row>
    <row r="30" spans="1:4" x14ac:dyDescent="0.25">
      <c r="A30" s="15">
        <v>18</v>
      </c>
      <c r="B30" s="11">
        <v>41536.626273148147</v>
      </c>
      <c r="C30" s="15">
        <v>378.5</v>
      </c>
      <c r="D30" s="10">
        <f t="shared" si="0"/>
        <v>400.5</v>
      </c>
    </row>
    <row r="31" spans="1:4" x14ac:dyDescent="0.25">
      <c r="A31" s="15">
        <v>19</v>
      </c>
      <c r="B31" s="11">
        <v>41536.626967592594</v>
      </c>
      <c r="C31" s="15">
        <v>445.1</v>
      </c>
      <c r="D31" s="10">
        <f t="shared" si="0"/>
        <v>467.1</v>
      </c>
    </row>
    <row r="32" spans="1:4" x14ac:dyDescent="0.25">
      <c r="A32" s="15">
        <v>20</v>
      </c>
      <c r="B32" s="11">
        <v>41536.627662037034</v>
      </c>
      <c r="C32" s="15">
        <v>534.20000000000005</v>
      </c>
      <c r="D32" s="10">
        <f t="shared" si="0"/>
        <v>556.20000000000005</v>
      </c>
    </row>
    <row r="33" spans="1:4" x14ac:dyDescent="0.25">
      <c r="A33" s="15">
        <v>21</v>
      </c>
      <c r="B33" s="11">
        <v>41536.62835648148</v>
      </c>
      <c r="C33" s="15">
        <v>443.8</v>
      </c>
      <c r="D33" s="10">
        <f t="shared" si="0"/>
        <v>465.8</v>
      </c>
    </row>
    <row r="34" spans="1:4" x14ac:dyDescent="0.25">
      <c r="A34" s="15">
        <v>22</v>
      </c>
      <c r="B34" s="11">
        <v>41536.629050925927</v>
      </c>
      <c r="C34" s="15">
        <v>442</v>
      </c>
      <c r="D34" s="10">
        <f t="shared" si="0"/>
        <v>464</v>
      </c>
    </row>
    <row r="35" spans="1:4" x14ac:dyDescent="0.25">
      <c r="A35" s="15">
        <v>23</v>
      </c>
      <c r="B35" s="11">
        <v>41536.629745370374</v>
      </c>
      <c r="C35" s="15">
        <v>484.1</v>
      </c>
      <c r="D35" s="10">
        <f t="shared" si="0"/>
        <v>506.1</v>
      </c>
    </row>
    <row r="36" spans="1:4" x14ac:dyDescent="0.25">
      <c r="A36" s="15">
        <v>24</v>
      </c>
      <c r="B36" s="12">
        <v>41536.630439814813</v>
      </c>
      <c r="C36" s="15">
        <v>484.1</v>
      </c>
      <c r="D36" s="10">
        <f t="shared" si="0"/>
        <v>506.1</v>
      </c>
    </row>
    <row r="37" spans="1:4" x14ac:dyDescent="0.25">
      <c r="A37" s="15">
        <v>25</v>
      </c>
      <c r="B37" s="12">
        <v>41536.63113425926</v>
      </c>
      <c r="C37" s="15">
        <v>480.5</v>
      </c>
      <c r="D37" s="10">
        <f t="shared" si="0"/>
        <v>502.5</v>
      </c>
    </row>
    <row r="38" spans="1:4" x14ac:dyDescent="0.25">
      <c r="A38" s="15">
        <v>26</v>
      </c>
      <c r="B38" s="12">
        <v>41536.631828703707</v>
      </c>
      <c r="C38" s="15">
        <v>487.8</v>
      </c>
      <c r="D38" s="10">
        <f t="shared" si="0"/>
        <v>509.8</v>
      </c>
    </row>
    <row r="39" spans="1:4" x14ac:dyDescent="0.25">
      <c r="A39" s="15">
        <v>27</v>
      </c>
      <c r="B39" s="12">
        <v>41536.632523148146</v>
      </c>
      <c r="C39" s="15">
        <v>495.7</v>
      </c>
      <c r="D39" s="10">
        <f t="shared" si="0"/>
        <v>517.70000000000005</v>
      </c>
    </row>
    <row r="40" spans="1:4" x14ac:dyDescent="0.25">
      <c r="A40" s="15">
        <v>28</v>
      </c>
      <c r="B40" s="12">
        <v>41536.633217592593</v>
      </c>
      <c r="C40" s="15">
        <v>503.1</v>
      </c>
      <c r="D40" s="10">
        <f t="shared" si="0"/>
        <v>525.1</v>
      </c>
    </row>
    <row r="41" spans="1:4" x14ac:dyDescent="0.25">
      <c r="A41" s="15">
        <v>29</v>
      </c>
      <c r="B41" s="12">
        <v>41536.633912037039</v>
      </c>
      <c r="C41" s="15">
        <v>518.9</v>
      </c>
      <c r="D41" s="10">
        <f t="shared" si="0"/>
        <v>540.9</v>
      </c>
    </row>
    <row r="42" spans="1:4" x14ac:dyDescent="0.25">
      <c r="A42" s="15">
        <v>30</v>
      </c>
      <c r="B42" s="12">
        <v>41536.634606481479</v>
      </c>
      <c r="C42" s="15">
        <v>532.4</v>
      </c>
      <c r="D42" s="10">
        <f t="shared" si="0"/>
        <v>554.4</v>
      </c>
    </row>
    <row r="43" spans="1:4" x14ac:dyDescent="0.25">
      <c r="A43" s="15">
        <v>31</v>
      </c>
      <c r="B43" s="12">
        <v>41536.635300925926</v>
      </c>
      <c r="C43" s="15">
        <v>550.1</v>
      </c>
      <c r="D43" s="10">
        <f t="shared" si="0"/>
        <v>572.1</v>
      </c>
    </row>
    <row r="44" spans="1:4" x14ac:dyDescent="0.25">
      <c r="A44" s="15">
        <v>32</v>
      </c>
      <c r="B44" s="12">
        <v>41536.635995370372</v>
      </c>
      <c r="C44" s="15">
        <v>554.9</v>
      </c>
      <c r="D44" s="10">
        <f t="shared" si="0"/>
        <v>576.9</v>
      </c>
    </row>
    <row r="45" spans="1:4" x14ac:dyDescent="0.25">
      <c r="A45" s="15">
        <v>33</v>
      </c>
      <c r="B45" s="12">
        <v>41536.636689814812</v>
      </c>
      <c r="C45" s="15">
        <v>558</v>
      </c>
      <c r="D45" s="10">
        <f t="shared" si="0"/>
        <v>580</v>
      </c>
    </row>
    <row r="46" spans="1:4" x14ac:dyDescent="0.25">
      <c r="A46" s="15">
        <v>34</v>
      </c>
      <c r="B46" s="12">
        <v>41536.637384259258</v>
      </c>
      <c r="C46" s="15">
        <v>570.20000000000005</v>
      </c>
      <c r="D46" s="10">
        <f t="shared" si="0"/>
        <v>592.20000000000005</v>
      </c>
    </row>
    <row r="47" spans="1:4" x14ac:dyDescent="0.25">
      <c r="A47" s="15">
        <v>35</v>
      </c>
      <c r="B47" s="12">
        <v>41536.638078703705</v>
      </c>
      <c r="C47" s="15">
        <v>583.6</v>
      </c>
      <c r="D47" s="10">
        <f t="shared" si="0"/>
        <v>605.6</v>
      </c>
    </row>
    <row r="48" spans="1:4" x14ac:dyDescent="0.25">
      <c r="A48" s="15">
        <v>36</v>
      </c>
      <c r="B48" s="12">
        <v>41536.638773148145</v>
      </c>
      <c r="C48" s="15">
        <v>598.29999999999995</v>
      </c>
      <c r="D48" s="10">
        <f t="shared" si="0"/>
        <v>620.29999999999995</v>
      </c>
    </row>
    <row r="49" spans="1:4" x14ac:dyDescent="0.25">
      <c r="A49" s="15">
        <v>37</v>
      </c>
      <c r="B49" s="12">
        <v>41536.639467592591</v>
      </c>
      <c r="C49" s="15">
        <v>603.20000000000005</v>
      </c>
      <c r="D49" s="10">
        <f t="shared" si="0"/>
        <v>625.20000000000005</v>
      </c>
    </row>
    <row r="50" spans="1:4" x14ac:dyDescent="0.25">
      <c r="A50" s="15">
        <v>38</v>
      </c>
      <c r="B50" s="12">
        <v>41536.640162037038</v>
      </c>
      <c r="C50" s="15">
        <v>608.70000000000005</v>
      </c>
      <c r="D50" s="10">
        <f t="shared" si="0"/>
        <v>630.70000000000005</v>
      </c>
    </row>
    <row r="51" spans="1:4" x14ac:dyDescent="0.25">
      <c r="A51" s="15">
        <v>39</v>
      </c>
      <c r="B51" s="12">
        <v>41536.640856481485</v>
      </c>
      <c r="C51" s="15">
        <v>614.20000000000005</v>
      </c>
      <c r="D51" s="10">
        <f t="shared" si="0"/>
        <v>636.20000000000005</v>
      </c>
    </row>
    <row r="52" spans="1:4" x14ac:dyDescent="0.25">
      <c r="A52" s="15">
        <v>40</v>
      </c>
      <c r="B52" s="12">
        <v>41536.641550925924</v>
      </c>
      <c r="C52" s="15">
        <v>617.20000000000005</v>
      </c>
      <c r="D52" s="10">
        <f t="shared" si="0"/>
        <v>639.20000000000005</v>
      </c>
    </row>
    <row r="53" spans="1:4" x14ac:dyDescent="0.25">
      <c r="A53" s="15">
        <v>41</v>
      </c>
      <c r="B53" s="12">
        <v>41536.642245370371</v>
      </c>
      <c r="C53" s="15">
        <v>622.70000000000005</v>
      </c>
      <c r="D53" s="10">
        <f t="shared" si="0"/>
        <v>644.70000000000005</v>
      </c>
    </row>
    <row r="54" spans="1:4" x14ac:dyDescent="0.25">
      <c r="A54" s="15">
        <v>42</v>
      </c>
      <c r="B54" s="12">
        <v>41536.642939814818</v>
      </c>
      <c r="C54" s="15">
        <v>630</v>
      </c>
      <c r="D54" s="10">
        <f t="shared" si="0"/>
        <v>652</v>
      </c>
    </row>
    <row r="55" spans="1:4" x14ac:dyDescent="0.25">
      <c r="A55" s="15">
        <v>43</v>
      </c>
      <c r="B55" s="12">
        <v>41536.643634259257</v>
      </c>
      <c r="C55" s="15">
        <v>636.79999999999995</v>
      </c>
      <c r="D55" s="10">
        <f t="shared" si="0"/>
        <v>658.8</v>
      </c>
    </row>
    <row r="56" spans="1:4" x14ac:dyDescent="0.25">
      <c r="A56" s="15">
        <v>44</v>
      </c>
      <c r="B56" s="12">
        <v>41536.644328703704</v>
      </c>
      <c r="C56" s="15">
        <v>647.1</v>
      </c>
      <c r="D56" s="10">
        <f t="shared" si="0"/>
        <v>669.1</v>
      </c>
    </row>
    <row r="57" spans="1:4" x14ac:dyDescent="0.25">
      <c r="A57" s="15">
        <v>45</v>
      </c>
      <c r="B57" s="12">
        <v>41536.64502314815</v>
      </c>
      <c r="C57" s="15">
        <v>656.9</v>
      </c>
      <c r="D57" s="10">
        <f t="shared" si="0"/>
        <v>678.9</v>
      </c>
    </row>
    <row r="58" spans="1:4" x14ac:dyDescent="0.25">
      <c r="A58" s="15">
        <v>46</v>
      </c>
      <c r="B58" s="12">
        <v>41536.64571759259</v>
      </c>
      <c r="C58" s="15">
        <v>657.5</v>
      </c>
      <c r="D58" s="10">
        <f t="shared" si="0"/>
        <v>679.5</v>
      </c>
    </row>
    <row r="59" spans="1:4" x14ac:dyDescent="0.25">
      <c r="A59" s="15">
        <v>47</v>
      </c>
      <c r="B59" s="12">
        <v>41536.646412037036</v>
      </c>
      <c r="C59" s="15">
        <v>657.5</v>
      </c>
      <c r="D59" s="10">
        <f t="shared" si="0"/>
        <v>679.5</v>
      </c>
    </row>
    <row r="60" spans="1:4" x14ac:dyDescent="0.25">
      <c r="A60" s="15">
        <v>48</v>
      </c>
      <c r="B60" s="12">
        <v>41536.647106481483</v>
      </c>
      <c r="C60" s="15">
        <v>660.6</v>
      </c>
      <c r="D60" s="10">
        <f t="shared" si="0"/>
        <v>682.6</v>
      </c>
    </row>
    <row r="61" spans="1:4" x14ac:dyDescent="0.25">
      <c r="A61" s="15">
        <v>49</v>
      </c>
      <c r="B61" s="12">
        <v>41536.647800925923</v>
      </c>
      <c r="C61" s="15">
        <v>662.4</v>
      </c>
      <c r="D61" s="10">
        <f t="shared" si="0"/>
        <v>684.4</v>
      </c>
    </row>
    <row r="62" spans="1:4" x14ac:dyDescent="0.25">
      <c r="A62" s="15">
        <v>50</v>
      </c>
      <c r="B62" s="12">
        <v>41536.648495370369</v>
      </c>
      <c r="C62" s="15">
        <v>668.5</v>
      </c>
      <c r="D62" s="10">
        <f t="shared" si="0"/>
        <v>690.5</v>
      </c>
    </row>
    <row r="63" spans="1:4" x14ac:dyDescent="0.25">
      <c r="A63" s="15">
        <v>51</v>
      </c>
      <c r="B63" s="12">
        <v>41536.649189814816</v>
      </c>
      <c r="C63" s="15">
        <v>670.3</v>
      </c>
      <c r="D63" s="10">
        <f t="shared" si="0"/>
        <v>692.3</v>
      </c>
    </row>
    <row r="64" spans="1:4" x14ac:dyDescent="0.25">
      <c r="A64" s="15">
        <v>52</v>
      </c>
      <c r="B64" s="12">
        <v>41536.649884259263</v>
      </c>
      <c r="C64" s="15">
        <v>676.4</v>
      </c>
      <c r="D64" s="10">
        <f t="shared" si="0"/>
        <v>698.4</v>
      </c>
    </row>
    <row r="65" spans="1:4" x14ac:dyDescent="0.25">
      <c r="A65" s="15">
        <v>53</v>
      </c>
      <c r="B65" s="12">
        <v>41536.650578703702</v>
      </c>
      <c r="C65" s="15">
        <v>678.3</v>
      </c>
      <c r="D65" s="10">
        <f t="shared" si="0"/>
        <v>700.3</v>
      </c>
    </row>
    <row r="66" spans="1:4" x14ac:dyDescent="0.25">
      <c r="A66" s="15">
        <v>54</v>
      </c>
      <c r="B66" s="12">
        <v>41536.651273148149</v>
      </c>
      <c r="C66" s="15">
        <v>696.6</v>
      </c>
      <c r="D66" s="10">
        <f t="shared" si="0"/>
        <v>718.6</v>
      </c>
    </row>
    <row r="67" spans="1:4" x14ac:dyDescent="0.25">
      <c r="A67" s="15">
        <v>55</v>
      </c>
      <c r="B67" s="12">
        <v>41536.651967592596</v>
      </c>
      <c r="C67" s="15">
        <v>696</v>
      </c>
      <c r="D67" s="10">
        <f t="shared" si="0"/>
        <v>718</v>
      </c>
    </row>
    <row r="68" spans="1:4" x14ac:dyDescent="0.25">
      <c r="A68" s="15">
        <v>56</v>
      </c>
      <c r="B68" s="12">
        <v>41536.652662037035</v>
      </c>
      <c r="C68" s="15">
        <v>702.7</v>
      </c>
      <c r="D68" s="10">
        <f t="shared" si="0"/>
        <v>724.7</v>
      </c>
    </row>
    <row r="69" spans="1:4" x14ac:dyDescent="0.25">
      <c r="A69" s="15">
        <v>57</v>
      </c>
      <c r="B69" s="12">
        <v>41536.653356481482</v>
      </c>
      <c r="C69" s="15">
        <v>708.2</v>
      </c>
      <c r="D69" s="10">
        <f t="shared" si="0"/>
        <v>730.2</v>
      </c>
    </row>
    <row r="70" spans="1:4" x14ac:dyDescent="0.25">
      <c r="A70" s="15">
        <v>58</v>
      </c>
      <c r="B70" s="12">
        <v>41536.654050925928</v>
      </c>
      <c r="C70" s="15">
        <v>711.2</v>
      </c>
      <c r="D70" s="10">
        <f t="shared" si="0"/>
        <v>733.2</v>
      </c>
    </row>
    <row r="71" spans="1:4" x14ac:dyDescent="0.25">
      <c r="A71" s="15">
        <v>59</v>
      </c>
      <c r="B71" s="12">
        <v>41536.654745370368</v>
      </c>
      <c r="C71" s="15">
        <v>696.6</v>
      </c>
      <c r="D71" s="10">
        <f t="shared" si="0"/>
        <v>718.6</v>
      </c>
    </row>
    <row r="72" spans="1:4" x14ac:dyDescent="0.25">
      <c r="A72" s="15">
        <v>60</v>
      </c>
      <c r="B72" s="12">
        <v>41536.655439814815</v>
      </c>
      <c r="C72" s="15">
        <v>682.5</v>
      </c>
      <c r="D72" s="10">
        <f t="shared" si="0"/>
        <v>704.5</v>
      </c>
    </row>
    <row r="73" spans="1:4" x14ac:dyDescent="0.25">
      <c r="A73" s="15">
        <v>61</v>
      </c>
      <c r="B73" s="12">
        <v>41536.656134259261</v>
      </c>
      <c r="C73" s="15">
        <v>681.3</v>
      </c>
      <c r="D73" s="10">
        <f t="shared" si="0"/>
        <v>703.3</v>
      </c>
    </row>
    <row r="74" spans="1:4" x14ac:dyDescent="0.25">
      <c r="A74" s="15">
        <v>62</v>
      </c>
      <c r="B74" s="12">
        <v>41536.656828703701</v>
      </c>
      <c r="C74" s="15">
        <v>680.1</v>
      </c>
      <c r="D74" s="10">
        <f t="shared" si="0"/>
        <v>702.1</v>
      </c>
    </row>
    <row r="75" spans="1:4" x14ac:dyDescent="0.25">
      <c r="A75" s="15">
        <v>63</v>
      </c>
      <c r="B75" s="12">
        <v>41536.657523148147</v>
      </c>
      <c r="C75" s="15">
        <v>679.5</v>
      </c>
      <c r="D75" s="10">
        <f t="shared" si="0"/>
        <v>701.5</v>
      </c>
    </row>
    <row r="76" spans="1:4" x14ac:dyDescent="0.25">
      <c r="A76" s="15">
        <v>64</v>
      </c>
      <c r="B76" s="12">
        <v>41536.658217592594</v>
      </c>
      <c r="C76" s="15">
        <v>679.5</v>
      </c>
      <c r="D76" s="10">
        <f t="shared" si="0"/>
        <v>701.5</v>
      </c>
    </row>
    <row r="77" spans="1:4" x14ac:dyDescent="0.25">
      <c r="A77" s="15">
        <v>65</v>
      </c>
      <c r="B77" s="12">
        <v>41536.658912037034</v>
      </c>
      <c r="C77" s="15">
        <v>671.6</v>
      </c>
      <c r="D77" s="10">
        <f t="shared" si="0"/>
        <v>693.6</v>
      </c>
    </row>
    <row r="78" spans="1:4" x14ac:dyDescent="0.25">
      <c r="A78" s="15">
        <v>66</v>
      </c>
      <c r="B78" s="12">
        <v>41536.65960648148</v>
      </c>
      <c r="C78" s="15">
        <v>671.6</v>
      </c>
      <c r="D78" s="10">
        <f t="shared" ref="D78:D106" si="1">C78+$C$9</f>
        <v>693.6</v>
      </c>
    </row>
    <row r="79" spans="1:4" x14ac:dyDescent="0.25">
      <c r="A79" s="15">
        <v>67</v>
      </c>
      <c r="B79" s="12">
        <v>41536.660300925927</v>
      </c>
      <c r="C79" s="15">
        <v>641</v>
      </c>
      <c r="D79" s="10">
        <f t="shared" si="1"/>
        <v>663</v>
      </c>
    </row>
    <row r="80" spans="1:4" x14ac:dyDescent="0.25">
      <c r="A80" s="15">
        <v>68</v>
      </c>
      <c r="B80" s="12">
        <v>41536.660995370374</v>
      </c>
      <c r="C80" s="15">
        <v>630</v>
      </c>
      <c r="D80" s="10">
        <f t="shared" si="1"/>
        <v>652</v>
      </c>
    </row>
    <row r="81" spans="1:4" x14ac:dyDescent="0.25">
      <c r="A81" s="15">
        <v>69</v>
      </c>
      <c r="B81" s="12">
        <v>41536.661689814813</v>
      </c>
      <c r="C81" s="15">
        <v>622.70000000000005</v>
      </c>
      <c r="D81" s="10">
        <f t="shared" si="1"/>
        <v>644.70000000000005</v>
      </c>
    </row>
    <row r="82" spans="1:4" x14ac:dyDescent="0.25">
      <c r="A82" s="15">
        <v>70</v>
      </c>
      <c r="B82" s="12">
        <v>41536.66238425926</v>
      </c>
      <c r="C82" s="15">
        <v>616</v>
      </c>
      <c r="D82" s="10">
        <f t="shared" si="1"/>
        <v>638</v>
      </c>
    </row>
    <row r="83" spans="1:4" x14ac:dyDescent="0.25">
      <c r="A83" s="15">
        <v>71</v>
      </c>
      <c r="B83" s="12">
        <v>41536.663078703707</v>
      </c>
      <c r="C83" s="15">
        <v>611.1</v>
      </c>
      <c r="D83" s="10">
        <f t="shared" si="1"/>
        <v>633.1</v>
      </c>
    </row>
    <row r="84" spans="1:4" x14ac:dyDescent="0.25">
      <c r="A84" s="15">
        <v>72</v>
      </c>
      <c r="B84" s="12">
        <v>41536.663773148146</v>
      </c>
      <c r="C84" s="15">
        <v>590.4</v>
      </c>
      <c r="D84" s="10">
        <f t="shared" si="1"/>
        <v>612.4</v>
      </c>
    </row>
    <row r="85" spans="1:4" x14ac:dyDescent="0.25">
      <c r="A85" s="15">
        <v>73</v>
      </c>
      <c r="B85" s="12">
        <v>41536.664467592593</v>
      </c>
      <c r="C85" s="15">
        <v>581.79999999999995</v>
      </c>
      <c r="D85" s="10">
        <f t="shared" si="1"/>
        <v>603.79999999999995</v>
      </c>
    </row>
    <row r="86" spans="1:4" x14ac:dyDescent="0.25">
      <c r="A86" s="15">
        <v>74</v>
      </c>
      <c r="B86" s="12">
        <v>41536.665162037039</v>
      </c>
      <c r="C86" s="15">
        <v>575.70000000000005</v>
      </c>
      <c r="D86" s="10">
        <f t="shared" si="1"/>
        <v>597.70000000000005</v>
      </c>
    </row>
    <row r="87" spans="1:4" x14ac:dyDescent="0.25">
      <c r="A87" s="15">
        <v>75</v>
      </c>
      <c r="B87" s="12">
        <v>41536.665856481479</v>
      </c>
      <c r="C87" s="15">
        <v>565.9</v>
      </c>
      <c r="D87" s="10">
        <f t="shared" si="1"/>
        <v>587.9</v>
      </c>
    </row>
    <row r="88" spans="1:4" x14ac:dyDescent="0.25">
      <c r="A88" s="15">
        <v>76</v>
      </c>
      <c r="B88" s="12">
        <v>41536.666550925926</v>
      </c>
      <c r="C88" s="15">
        <v>558.6</v>
      </c>
      <c r="D88" s="10">
        <f t="shared" si="1"/>
        <v>580.6</v>
      </c>
    </row>
    <row r="89" spans="1:4" x14ac:dyDescent="0.25">
      <c r="A89" s="15">
        <v>77</v>
      </c>
      <c r="B89" s="12">
        <v>41536.667245370372</v>
      </c>
      <c r="C89" s="15">
        <v>556.20000000000005</v>
      </c>
      <c r="D89" s="10">
        <f t="shared" si="1"/>
        <v>578.20000000000005</v>
      </c>
    </row>
    <row r="90" spans="1:4" x14ac:dyDescent="0.25">
      <c r="A90" s="15">
        <v>78</v>
      </c>
      <c r="B90" s="12">
        <v>41536.667939814812</v>
      </c>
      <c r="C90" s="15">
        <v>548.79999999999995</v>
      </c>
      <c r="D90" s="10">
        <f t="shared" si="1"/>
        <v>570.79999999999995</v>
      </c>
    </row>
    <row r="91" spans="1:4" x14ac:dyDescent="0.25">
      <c r="A91" s="15">
        <v>79</v>
      </c>
      <c r="B91" s="12">
        <v>41536.668634259258</v>
      </c>
      <c r="C91" s="15">
        <v>541.5</v>
      </c>
      <c r="D91" s="10">
        <f t="shared" si="1"/>
        <v>563.5</v>
      </c>
    </row>
    <row r="92" spans="1:4" x14ac:dyDescent="0.25">
      <c r="A92" s="15">
        <v>80</v>
      </c>
      <c r="B92" s="12">
        <v>41536.669328703705</v>
      </c>
      <c r="C92" s="15">
        <v>534.20000000000005</v>
      </c>
      <c r="D92" s="10">
        <f t="shared" si="1"/>
        <v>556.20000000000005</v>
      </c>
    </row>
    <row r="93" spans="1:4" x14ac:dyDescent="0.25">
      <c r="A93" s="15">
        <v>81</v>
      </c>
      <c r="B93" s="12">
        <v>41536.670023148145</v>
      </c>
      <c r="C93" s="15">
        <v>528.1</v>
      </c>
      <c r="D93" s="10">
        <f t="shared" si="1"/>
        <v>550.1</v>
      </c>
    </row>
    <row r="94" spans="1:4" x14ac:dyDescent="0.25">
      <c r="A94" s="15">
        <v>82</v>
      </c>
      <c r="B94" s="12">
        <v>41536.670717592591</v>
      </c>
      <c r="C94" s="15">
        <v>522</v>
      </c>
      <c r="D94" s="10">
        <f t="shared" si="1"/>
        <v>544</v>
      </c>
    </row>
    <row r="95" spans="1:4" x14ac:dyDescent="0.25">
      <c r="A95" s="15">
        <v>83</v>
      </c>
      <c r="B95" s="12">
        <v>41536.671412037038</v>
      </c>
      <c r="C95" s="15">
        <v>512.20000000000005</v>
      </c>
      <c r="D95" s="10">
        <f t="shared" si="1"/>
        <v>534.20000000000005</v>
      </c>
    </row>
    <row r="96" spans="1:4" x14ac:dyDescent="0.25">
      <c r="A96" s="15">
        <v>84</v>
      </c>
      <c r="B96" s="12">
        <v>41536.672106481485</v>
      </c>
      <c r="C96" s="15">
        <v>509.8</v>
      </c>
      <c r="D96" s="10">
        <f t="shared" si="1"/>
        <v>531.79999999999995</v>
      </c>
    </row>
    <row r="97" spans="1:4" x14ac:dyDescent="0.25">
      <c r="A97" s="15">
        <v>85</v>
      </c>
      <c r="B97" s="12">
        <v>41536.672800925924</v>
      </c>
      <c r="C97" s="15">
        <v>511.6</v>
      </c>
      <c r="D97" s="10">
        <f t="shared" si="1"/>
        <v>533.6</v>
      </c>
    </row>
    <row r="98" spans="1:4" x14ac:dyDescent="0.25">
      <c r="A98" s="15">
        <v>86</v>
      </c>
      <c r="B98" s="12">
        <v>41536.673495370371</v>
      </c>
      <c r="C98" s="15">
        <v>514</v>
      </c>
      <c r="D98" s="10">
        <f t="shared" si="1"/>
        <v>536</v>
      </c>
    </row>
    <row r="99" spans="1:4" x14ac:dyDescent="0.25">
      <c r="A99" s="15">
        <v>87</v>
      </c>
      <c r="B99" s="12">
        <v>41536.674189814818</v>
      </c>
      <c r="C99" s="15">
        <v>524.4</v>
      </c>
      <c r="D99" s="10">
        <f t="shared" si="1"/>
        <v>546.4</v>
      </c>
    </row>
    <row r="100" spans="1:4" x14ac:dyDescent="0.25">
      <c r="A100" s="15">
        <v>88</v>
      </c>
      <c r="B100" s="11">
        <v>41536.674884259257</v>
      </c>
      <c r="C100" s="15">
        <v>563.5</v>
      </c>
      <c r="D100" s="10">
        <f t="shared" si="1"/>
        <v>585.5</v>
      </c>
    </row>
    <row r="101" spans="1:4" x14ac:dyDescent="0.25">
      <c r="A101" s="15">
        <v>89</v>
      </c>
      <c r="B101" s="11">
        <v>41536.675578703704</v>
      </c>
      <c r="C101" s="15">
        <v>536</v>
      </c>
      <c r="D101" s="10">
        <f t="shared" si="1"/>
        <v>558</v>
      </c>
    </row>
    <row r="102" spans="1:4" x14ac:dyDescent="0.25">
      <c r="A102" s="15">
        <v>90</v>
      </c>
      <c r="B102" s="11">
        <v>41536.67627314815</v>
      </c>
      <c r="C102" s="15">
        <v>500.6</v>
      </c>
      <c r="D102" s="10">
        <f t="shared" si="1"/>
        <v>522.6</v>
      </c>
    </row>
    <row r="103" spans="1:4" x14ac:dyDescent="0.25">
      <c r="A103" s="15">
        <v>91</v>
      </c>
      <c r="B103" s="11">
        <v>41536.67696759259</v>
      </c>
      <c r="C103" s="15">
        <v>427.4</v>
      </c>
      <c r="D103" s="10">
        <f t="shared" si="1"/>
        <v>449.4</v>
      </c>
    </row>
    <row r="104" spans="1:4" x14ac:dyDescent="0.25">
      <c r="A104" s="15">
        <v>92</v>
      </c>
      <c r="B104" s="11">
        <v>41536.677662037036</v>
      </c>
      <c r="C104" s="15">
        <v>436.5</v>
      </c>
      <c r="D104" s="10">
        <f t="shared" si="1"/>
        <v>458.5</v>
      </c>
    </row>
    <row r="105" spans="1:4" x14ac:dyDescent="0.25">
      <c r="A105" s="15">
        <v>93</v>
      </c>
      <c r="B105" s="11">
        <v>41536.678356481483</v>
      </c>
      <c r="C105" s="15">
        <v>446.9</v>
      </c>
      <c r="D105" s="10">
        <f t="shared" si="1"/>
        <v>468.9</v>
      </c>
    </row>
    <row r="106" spans="1:4" x14ac:dyDescent="0.25">
      <c r="A106" s="15">
        <v>94</v>
      </c>
      <c r="B106" s="11">
        <v>41536.679050925923</v>
      </c>
      <c r="C106" s="15">
        <v>442</v>
      </c>
      <c r="D106" s="10">
        <f t="shared" si="1"/>
        <v>464</v>
      </c>
    </row>
    <row r="107" spans="1:4" x14ac:dyDescent="0.25">
      <c r="A107" s="10"/>
      <c r="B107" s="10"/>
      <c r="C107" s="15"/>
      <c r="D107"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1"/>
  <sheetViews>
    <sheetView topLeftCell="A16" zoomScale="85" zoomScaleNormal="85" workbookViewId="0">
      <selection activeCell="B36" sqref="B36"/>
    </sheetView>
  </sheetViews>
  <sheetFormatPr defaultRowHeight="15" x14ac:dyDescent="0.25"/>
  <cols>
    <col min="1" max="1" width="2.28515625" customWidth="1"/>
    <col min="2" max="2" width="34.140625" customWidth="1"/>
    <col min="3" max="3" width="17.5703125" customWidth="1"/>
    <col min="4" max="4" width="36.85546875" customWidth="1"/>
    <col min="5" max="5" width="34.7109375" customWidth="1"/>
    <col min="6" max="6" width="40.42578125" customWidth="1"/>
    <col min="7" max="7" width="37.28515625" customWidth="1"/>
  </cols>
  <sheetData>
    <row r="1" spans="2:4" ht="15.75" thickBot="1" x14ac:dyDescent="0.3"/>
    <row r="2" spans="2:4" ht="25.5" x14ac:dyDescent="0.35">
      <c r="B2" s="27" t="s">
        <v>4</v>
      </c>
      <c r="C2" s="28"/>
      <c r="D2" s="9"/>
    </row>
    <row r="3" spans="2:4" ht="25.5" x14ac:dyDescent="0.35">
      <c r="B3" s="29" t="s">
        <v>5</v>
      </c>
      <c r="C3" s="30"/>
      <c r="D3" s="9"/>
    </row>
    <row r="4" spans="2:4" ht="25.5" x14ac:dyDescent="0.35">
      <c r="B4" s="29" t="s">
        <v>6</v>
      </c>
      <c r="C4" s="30"/>
      <c r="D4" s="9"/>
    </row>
    <row r="5" spans="2:4" ht="26.25" thickBot="1" x14ac:dyDescent="0.4">
      <c r="B5" s="31" t="s">
        <v>7</v>
      </c>
      <c r="C5" s="32"/>
      <c r="D5" s="9"/>
    </row>
    <row r="6" spans="2:4" ht="15.75" thickBot="1" x14ac:dyDescent="0.3">
      <c r="B6" s="3"/>
      <c r="C6" s="9"/>
      <c r="D6" s="9"/>
    </row>
    <row r="7" spans="2:4" ht="18.75" x14ac:dyDescent="0.4">
      <c r="B7" s="35" t="s">
        <v>8</v>
      </c>
      <c r="C7" s="36"/>
      <c r="D7" s="37"/>
    </row>
    <row r="8" spans="2:4" ht="18.75" x14ac:dyDescent="0.4">
      <c r="B8" s="40" t="s">
        <v>10</v>
      </c>
      <c r="C8" s="41"/>
      <c r="D8" s="39">
        <v>378</v>
      </c>
    </row>
    <row r="9" spans="2:4" ht="18.75" x14ac:dyDescent="0.4">
      <c r="B9" s="38" t="s">
        <v>9</v>
      </c>
      <c r="C9" s="42"/>
      <c r="D9" s="39">
        <v>400</v>
      </c>
    </row>
    <row r="10" spans="2:4" ht="18.75" x14ac:dyDescent="0.4">
      <c r="B10" s="38" t="s">
        <v>11</v>
      </c>
      <c r="C10" s="42"/>
      <c r="D10" s="39">
        <f>$D$9-$D$8</f>
        <v>22</v>
      </c>
    </row>
    <row r="11" spans="2:4" ht="18.75" x14ac:dyDescent="0.4">
      <c r="B11" s="38" t="s">
        <v>22</v>
      </c>
      <c r="C11" s="42"/>
      <c r="D11" s="39">
        <v>4289.25</v>
      </c>
    </row>
    <row r="12" spans="2:4" ht="18.75" x14ac:dyDescent="0.4">
      <c r="B12" s="43" t="s">
        <v>23</v>
      </c>
      <c r="C12" s="44"/>
      <c r="D12" s="39">
        <v>30</v>
      </c>
    </row>
    <row r="13" spans="2:4" ht="18.75" x14ac:dyDescent="0.4">
      <c r="B13" s="33"/>
      <c r="C13" s="33"/>
      <c r="D13" s="34"/>
    </row>
    <row r="14" spans="2:4" ht="19.5" thickBot="1" x14ac:dyDescent="0.45">
      <c r="B14" s="46" t="s">
        <v>19</v>
      </c>
      <c r="C14" s="33"/>
      <c r="D14" s="34"/>
    </row>
    <row r="15" spans="2:4" ht="18.75" x14ac:dyDescent="0.4">
      <c r="B15" s="47" t="s">
        <v>20</v>
      </c>
      <c r="C15" s="48"/>
      <c r="D15" s="54">
        <v>1.9921</v>
      </c>
    </row>
    <row r="16" spans="2:4" ht="18.75" x14ac:dyDescent="0.4">
      <c r="B16" s="49" t="s">
        <v>21</v>
      </c>
      <c r="C16" s="45"/>
      <c r="D16" s="50">
        <f>3/$D$15</f>
        <v>1.5059484965614176</v>
      </c>
    </row>
    <row r="17" spans="2:7" ht="19.5" thickBot="1" x14ac:dyDescent="0.45">
      <c r="B17" s="51" t="s">
        <v>24</v>
      </c>
      <c r="C17" s="52"/>
      <c r="D17" s="53">
        <f>(D15*D11/D12)*(1/60)</f>
        <v>4.747008291666666</v>
      </c>
    </row>
    <row r="18" spans="2:7" x14ac:dyDescent="0.25">
      <c r="B18" s="3"/>
      <c r="C18" s="3"/>
      <c r="D18" s="9"/>
    </row>
    <row r="19" spans="2:7" x14ac:dyDescent="0.25">
      <c r="B19" s="17" t="s">
        <v>12</v>
      </c>
      <c r="C19" s="17"/>
      <c r="D19" s="16"/>
    </row>
    <row r="20" spans="2:7" x14ac:dyDescent="0.25">
      <c r="B20" s="18" t="s">
        <v>13</v>
      </c>
      <c r="C20" s="18" t="s">
        <v>14</v>
      </c>
      <c r="D20" s="18" t="s">
        <v>15</v>
      </c>
      <c r="E20" s="18" t="s">
        <v>16</v>
      </c>
      <c r="F20" s="18" t="s">
        <v>17</v>
      </c>
      <c r="G20" s="26" t="s">
        <v>18</v>
      </c>
    </row>
    <row r="21" spans="2:7" x14ac:dyDescent="0.25">
      <c r="B21" s="15">
        <v>0</v>
      </c>
      <c r="C21" s="12">
        <v>41536.654050925928</v>
      </c>
      <c r="D21" s="15">
        <v>711.2</v>
      </c>
      <c r="E21" s="10">
        <f>D21+$D$10</f>
        <v>733.2</v>
      </c>
      <c r="F21" s="25">
        <f>B21/60</f>
        <v>0</v>
      </c>
      <c r="G21" s="10">
        <f>-LN((E21-$D$9)/($E$21-$D$9))</f>
        <v>0</v>
      </c>
    </row>
    <row r="22" spans="2:7" x14ac:dyDescent="0.25">
      <c r="B22" s="15">
        <f>B21+1</f>
        <v>1</v>
      </c>
      <c r="C22" s="12">
        <v>41536.654745370368</v>
      </c>
      <c r="D22" s="15">
        <v>696.6</v>
      </c>
      <c r="E22" s="10">
        <f>D22+$D$10</f>
        <v>718.6</v>
      </c>
      <c r="F22" s="25">
        <f>B22/60</f>
        <v>1.6666666666666666E-2</v>
      </c>
      <c r="G22" s="10">
        <f>-LN((E22-$D$9)/($E$21-$D$9))</f>
        <v>4.4806512816739592E-2</v>
      </c>
    </row>
    <row r="23" spans="2:7" x14ac:dyDescent="0.25">
      <c r="B23" s="15">
        <f t="shared" ref="B23:B47" si="0">B22+1</f>
        <v>2</v>
      </c>
      <c r="C23" s="12">
        <v>41536.655439814815</v>
      </c>
      <c r="D23" s="15">
        <v>682.5</v>
      </c>
      <c r="E23" s="10">
        <f>D23+$D$10</f>
        <v>704.5</v>
      </c>
      <c r="F23" s="25">
        <f t="shared" ref="F23:F47" si="1">B23/60</f>
        <v>3.3333333333333333E-2</v>
      </c>
      <c r="G23" s="10">
        <f>-LN((E23-$D$9)/($E$21-$D$9))</f>
        <v>9.0071823142736068E-2</v>
      </c>
    </row>
    <row r="24" spans="2:7" x14ac:dyDescent="0.25">
      <c r="B24" s="15">
        <f t="shared" si="0"/>
        <v>3</v>
      </c>
      <c r="C24" s="12">
        <v>41536.656134259261</v>
      </c>
      <c r="D24" s="15">
        <v>681.3</v>
      </c>
      <c r="E24" s="10">
        <f>D24+$D$10</f>
        <v>703.3</v>
      </c>
      <c r="F24" s="25">
        <f t="shared" si="1"/>
        <v>0.05</v>
      </c>
      <c r="G24" s="10">
        <f>-LN((E24-$D$9)/($E$21-$D$9))</f>
        <v>9.402049559815244E-2</v>
      </c>
    </row>
    <row r="25" spans="2:7" x14ac:dyDescent="0.25">
      <c r="B25" s="15">
        <f t="shared" si="0"/>
        <v>4</v>
      </c>
      <c r="C25" s="12">
        <v>41536.656828703701</v>
      </c>
      <c r="D25" s="15">
        <v>680.1</v>
      </c>
      <c r="E25" s="10">
        <f>D25+$D$10</f>
        <v>702.1</v>
      </c>
      <c r="F25" s="25">
        <f t="shared" si="1"/>
        <v>6.6666666666666666E-2</v>
      </c>
      <c r="G25" s="10">
        <f>-LN((E25-$D$9)/($E$21-$D$9))</f>
        <v>9.7984821900061414E-2</v>
      </c>
    </row>
    <row r="26" spans="2:7" x14ac:dyDescent="0.25">
      <c r="B26" s="15">
        <f t="shared" si="0"/>
        <v>5</v>
      </c>
      <c r="C26" s="12">
        <v>41536.657523148147</v>
      </c>
      <c r="D26" s="15">
        <v>679.5</v>
      </c>
      <c r="E26" s="10">
        <f>D26+$D$10</f>
        <v>701.5</v>
      </c>
      <c r="F26" s="25">
        <f t="shared" si="1"/>
        <v>8.3333333333333329E-2</v>
      </c>
      <c r="G26" s="10">
        <f>-LN((E26-$D$9)/($E$21-$D$9))</f>
        <v>9.9972894125447631E-2</v>
      </c>
    </row>
    <row r="27" spans="2:7" x14ac:dyDescent="0.25">
      <c r="B27" s="15">
        <f t="shared" si="0"/>
        <v>6</v>
      </c>
      <c r="C27" s="12">
        <v>41536.658217592594</v>
      </c>
      <c r="D27" s="15">
        <v>679.5</v>
      </c>
      <c r="E27" s="10">
        <f>D27+$D$10</f>
        <v>701.5</v>
      </c>
      <c r="F27" s="25">
        <f t="shared" si="1"/>
        <v>0.1</v>
      </c>
      <c r="G27" s="10">
        <f>-LN((E27-$D$9)/($E$21-$D$9))</f>
        <v>9.9972894125447631E-2</v>
      </c>
    </row>
    <row r="28" spans="2:7" x14ac:dyDescent="0.25">
      <c r="B28" s="15">
        <f t="shared" si="0"/>
        <v>7</v>
      </c>
      <c r="C28" s="12">
        <v>41536.658912037034</v>
      </c>
      <c r="D28" s="15">
        <v>671.6</v>
      </c>
      <c r="E28" s="10">
        <f>D28+$D$10</f>
        <v>693.6</v>
      </c>
      <c r="F28" s="25">
        <f t="shared" si="1"/>
        <v>0.11666666666666667</v>
      </c>
      <c r="G28" s="10">
        <f>-LN((E28-$D$9)/($E$21-$D$9))</f>
        <v>0.12652461355232716</v>
      </c>
    </row>
    <row r="29" spans="2:7" x14ac:dyDescent="0.25">
      <c r="B29" s="15">
        <f t="shared" si="0"/>
        <v>8</v>
      </c>
      <c r="C29" s="12">
        <v>41536.65960648148</v>
      </c>
      <c r="D29" s="15">
        <v>671.6</v>
      </c>
      <c r="E29" s="10">
        <f>D29+$D$10</f>
        <v>693.6</v>
      </c>
      <c r="F29" s="25">
        <f t="shared" si="1"/>
        <v>0.13333333333333333</v>
      </c>
      <c r="G29" s="10">
        <f>-LN((E29-$D$9)/($E$21-$D$9))</f>
        <v>0.12652461355232716</v>
      </c>
    </row>
    <row r="30" spans="2:7" x14ac:dyDescent="0.25">
      <c r="B30" s="15">
        <f t="shared" si="0"/>
        <v>9</v>
      </c>
      <c r="C30" s="12">
        <v>41536.660300925927</v>
      </c>
      <c r="D30" s="15">
        <v>641</v>
      </c>
      <c r="E30" s="10">
        <f>D30+$D$10</f>
        <v>663</v>
      </c>
      <c r="F30" s="25">
        <f t="shared" si="1"/>
        <v>0.15</v>
      </c>
      <c r="G30" s="10">
        <f>-LN((E30-$D$9)/($E$21-$D$9))</f>
        <v>0.23658887811492327</v>
      </c>
    </row>
    <row r="31" spans="2:7" x14ac:dyDescent="0.25">
      <c r="B31" s="15">
        <f t="shared" si="0"/>
        <v>10</v>
      </c>
      <c r="C31" s="12">
        <v>41536.660995370374</v>
      </c>
      <c r="D31" s="15">
        <v>630</v>
      </c>
      <c r="E31" s="10">
        <f>D31+$D$10</f>
        <v>652</v>
      </c>
      <c r="F31" s="25">
        <f t="shared" si="1"/>
        <v>0.16666666666666666</v>
      </c>
      <c r="G31" s="10">
        <f>-LN((E31-$D$9)/($E$21-$D$9))</f>
        <v>0.27931382278126449</v>
      </c>
    </row>
    <row r="32" spans="2:7" x14ac:dyDescent="0.25">
      <c r="B32" s="15">
        <f t="shared" si="0"/>
        <v>11</v>
      </c>
      <c r="C32" s="12">
        <v>41536.661689814813</v>
      </c>
      <c r="D32" s="15">
        <v>622.70000000000005</v>
      </c>
      <c r="E32" s="10">
        <f>D32+$D$10</f>
        <v>644.70000000000005</v>
      </c>
      <c r="F32" s="25">
        <f t="shared" si="1"/>
        <v>0.18333333333333332</v>
      </c>
      <c r="G32" s="10">
        <f>-LN((E32-$D$9)/($E$21-$D$9))</f>
        <v>0.30870993984406153</v>
      </c>
    </row>
    <row r="33" spans="2:7" x14ac:dyDescent="0.25">
      <c r="B33" s="15">
        <f t="shared" si="0"/>
        <v>12</v>
      </c>
      <c r="C33" s="12">
        <v>41536.66238425926</v>
      </c>
      <c r="D33" s="15">
        <v>616</v>
      </c>
      <c r="E33" s="10">
        <f>D33+$D$10</f>
        <v>638</v>
      </c>
      <c r="F33" s="25">
        <f t="shared" si="1"/>
        <v>0.2</v>
      </c>
      <c r="G33" s="10">
        <f>-LN((E33-$D$9)/($E$21-$D$9))</f>
        <v>0.33647223662121306</v>
      </c>
    </row>
    <row r="34" spans="2:7" x14ac:dyDescent="0.25">
      <c r="B34" s="15">
        <f t="shared" si="0"/>
        <v>13</v>
      </c>
      <c r="C34" s="12">
        <v>41536.663078703707</v>
      </c>
      <c r="D34" s="15">
        <v>611.1</v>
      </c>
      <c r="E34" s="10">
        <f>D34+$D$10</f>
        <v>633.1</v>
      </c>
      <c r="F34" s="25">
        <f t="shared" si="1"/>
        <v>0.21666666666666667</v>
      </c>
      <c r="G34" s="10">
        <f>-LN((E34-$D$9)/($E$21-$D$9))</f>
        <v>0.35727536425097622</v>
      </c>
    </row>
    <row r="35" spans="2:7" x14ac:dyDescent="0.25">
      <c r="B35" s="15">
        <f t="shared" si="0"/>
        <v>14</v>
      </c>
      <c r="C35" s="12">
        <v>41536.663773148146</v>
      </c>
      <c r="D35" s="15">
        <v>590.4</v>
      </c>
      <c r="E35" s="10">
        <f>D35+$D$10</f>
        <v>612.4</v>
      </c>
      <c r="F35" s="25">
        <f t="shared" si="1"/>
        <v>0.23333333333333334</v>
      </c>
      <c r="G35" s="10">
        <f>-LN((E35-$D$9)/($E$21-$D$9))</f>
        <v>0.45027162092490414</v>
      </c>
    </row>
    <row r="36" spans="2:7" x14ac:dyDescent="0.25">
      <c r="B36" s="15">
        <f t="shared" si="0"/>
        <v>15</v>
      </c>
      <c r="C36" s="12">
        <v>41536.664467592593</v>
      </c>
      <c r="D36" s="15">
        <v>581.79999999999995</v>
      </c>
      <c r="E36" s="10">
        <f>D36+$D$10</f>
        <v>603.79999999999995</v>
      </c>
      <c r="F36" s="25">
        <f t="shared" si="1"/>
        <v>0.25</v>
      </c>
      <c r="G36" s="10">
        <f>-LN((E36-$D$9)/($E$21-$D$9))</f>
        <v>0.49160378950406353</v>
      </c>
    </row>
    <row r="37" spans="2:7" x14ac:dyDescent="0.25">
      <c r="B37" s="15">
        <f t="shared" si="0"/>
        <v>16</v>
      </c>
      <c r="C37" s="12">
        <v>41536.665162037039</v>
      </c>
      <c r="D37" s="15">
        <v>575.70000000000005</v>
      </c>
      <c r="E37" s="10">
        <f>D37+$D$10</f>
        <v>597.70000000000005</v>
      </c>
      <c r="F37" s="25">
        <f t="shared" si="1"/>
        <v>0.26666666666666666</v>
      </c>
      <c r="G37" s="10">
        <f>-LN((E37-$D$9)/($E$21-$D$9))</f>
        <v>0.52199218011611626</v>
      </c>
    </row>
    <row r="38" spans="2:7" x14ac:dyDescent="0.25">
      <c r="B38" s="15">
        <f t="shared" si="0"/>
        <v>17</v>
      </c>
      <c r="C38" s="12">
        <v>41536.665856481479</v>
      </c>
      <c r="D38" s="15">
        <v>565.9</v>
      </c>
      <c r="E38" s="10">
        <f>D38+$D$10</f>
        <v>587.9</v>
      </c>
      <c r="F38" s="25">
        <f t="shared" si="1"/>
        <v>0.28333333333333333</v>
      </c>
      <c r="G38" s="10">
        <f>-LN((E38-$D$9)/($E$21-$D$9))</f>
        <v>0.5728330038732683</v>
      </c>
    </row>
    <row r="39" spans="2:7" x14ac:dyDescent="0.25">
      <c r="B39" s="15">
        <f t="shared" si="0"/>
        <v>18</v>
      </c>
      <c r="C39" s="12">
        <v>41536.666550925926</v>
      </c>
      <c r="D39" s="15">
        <v>558.6</v>
      </c>
      <c r="E39" s="10">
        <f>D39+$D$10</f>
        <v>580.6</v>
      </c>
      <c r="F39" s="25">
        <f t="shared" si="1"/>
        <v>0.3</v>
      </c>
      <c r="G39" s="10">
        <f>-LN((E39-$D$9)/($E$21-$D$9))</f>
        <v>0.61245826930980263</v>
      </c>
    </row>
    <row r="40" spans="2:7" x14ac:dyDescent="0.25">
      <c r="B40" s="15">
        <f t="shared" si="0"/>
        <v>19</v>
      </c>
      <c r="C40" s="12">
        <v>41536.667245370372</v>
      </c>
      <c r="D40" s="15">
        <v>556.20000000000005</v>
      </c>
      <c r="E40" s="10">
        <f>D40+$D$10</f>
        <v>578.20000000000005</v>
      </c>
      <c r="F40" s="25">
        <f t="shared" si="1"/>
        <v>0.31666666666666665</v>
      </c>
      <c r="G40" s="10">
        <f>-LN((E40-$D$9)/($E$21-$D$9))</f>
        <v>0.62583639525597867</v>
      </c>
    </row>
    <row r="41" spans="2:7" x14ac:dyDescent="0.25">
      <c r="B41" s="15">
        <f t="shared" si="0"/>
        <v>20</v>
      </c>
      <c r="C41" s="12">
        <v>41536.667939814812</v>
      </c>
      <c r="D41" s="15">
        <v>548.79999999999995</v>
      </c>
      <c r="E41" s="10">
        <f>D41+$D$10</f>
        <v>570.79999999999995</v>
      </c>
      <c r="F41" s="25">
        <f t="shared" si="1"/>
        <v>0.33333333333333331</v>
      </c>
      <c r="G41" s="10">
        <f>-LN((E41-$D$9)/($E$21-$D$9))</f>
        <v>0.66824962893821849</v>
      </c>
    </row>
    <row r="42" spans="2:7" x14ac:dyDescent="0.25">
      <c r="B42" s="15">
        <f t="shared" si="0"/>
        <v>21</v>
      </c>
      <c r="C42" s="12">
        <v>41536.668634259258</v>
      </c>
      <c r="D42" s="15">
        <v>541.5</v>
      </c>
      <c r="E42" s="10">
        <f>D42+$D$10</f>
        <v>563.5</v>
      </c>
      <c r="F42" s="25">
        <f t="shared" si="1"/>
        <v>0.35</v>
      </c>
      <c r="G42" s="10">
        <f>-LN((E42-$D$9)/($E$21-$D$9))</f>
        <v>0.71192991995537969</v>
      </c>
    </row>
    <row r="43" spans="2:7" x14ac:dyDescent="0.25">
      <c r="B43" s="15">
        <f t="shared" si="0"/>
        <v>22</v>
      </c>
      <c r="C43" s="12">
        <v>41536.669328703705</v>
      </c>
      <c r="D43" s="15">
        <v>534.20000000000005</v>
      </c>
      <c r="E43" s="10">
        <f>D43+$D$10</f>
        <v>556.20000000000005</v>
      </c>
      <c r="F43" s="25">
        <f t="shared" si="1"/>
        <v>0.36666666666666664</v>
      </c>
      <c r="G43" s="10">
        <f>-LN((E43-$D$9)/($E$21-$D$9))</f>
        <v>0.7576056728871019</v>
      </c>
    </row>
    <row r="44" spans="2:7" x14ac:dyDescent="0.25">
      <c r="B44" s="15">
        <f t="shared" si="0"/>
        <v>23</v>
      </c>
      <c r="C44" s="12">
        <v>41536.670023148145</v>
      </c>
      <c r="D44" s="15">
        <v>528.1</v>
      </c>
      <c r="E44" s="10">
        <f>D44+$D$10</f>
        <v>550.1</v>
      </c>
      <c r="F44" s="25">
        <f t="shared" si="1"/>
        <v>0.38333333333333336</v>
      </c>
      <c r="G44" s="10">
        <f>-LN((E44-$D$9)/($E$21-$D$9))</f>
        <v>0.79744117165327133</v>
      </c>
    </row>
    <row r="45" spans="2:7" x14ac:dyDescent="0.25">
      <c r="B45" s="15">
        <f t="shared" si="0"/>
        <v>24</v>
      </c>
      <c r="C45" s="12">
        <v>41536.670717592591</v>
      </c>
      <c r="D45" s="15">
        <v>522</v>
      </c>
      <c r="E45" s="10">
        <f>D45+$D$10</f>
        <v>544</v>
      </c>
      <c r="F45" s="25">
        <f t="shared" si="1"/>
        <v>0.4</v>
      </c>
      <c r="G45" s="10">
        <f>-LN((E45-$D$9)/($E$21-$D$9))</f>
        <v>0.83892961071668715</v>
      </c>
    </row>
    <row r="46" spans="2:7" x14ac:dyDescent="0.25">
      <c r="B46" s="15">
        <f t="shared" si="0"/>
        <v>25</v>
      </c>
      <c r="C46" s="12">
        <v>41536.671412037038</v>
      </c>
      <c r="D46" s="15">
        <v>512.20000000000005</v>
      </c>
      <c r="E46" s="10">
        <f>D46+$D$10</f>
        <v>534.20000000000005</v>
      </c>
      <c r="F46" s="25">
        <f t="shared" si="1"/>
        <v>0.41666666666666669</v>
      </c>
      <c r="G46" s="10">
        <f>-LN((E46-$D$9)/($E$21-$D$9))</f>
        <v>0.90941168575510589</v>
      </c>
    </row>
    <row r="47" spans="2:7" x14ac:dyDescent="0.25">
      <c r="B47" s="15">
        <f t="shared" si="0"/>
        <v>26</v>
      </c>
      <c r="C47" s="12">
        <v>41536.672106481485</v>
      </c>
      <c r="D47" s="15">
        <v>509.8</v>
      </c>
      <c r="E47" s="10">
        <f>D47+$D$10</f>
        <v>531.79999999999995</v>
      </c>
      <c r="F47" s="25">
        <f t="shared" si="1"/>
        <v>0.43333333333333335</v>
      </c>
      <c r="G47" s="10">
        <f>-LN((E47-$D$9)/($E$21-$D$9))</f>
        <v>0.9274572882242812</v>
      </c>
    </row>
    <row r="51" spans="2:5" x14ac:dyDescent="0.25">
      <c r="B51" s="10"/>
      <c r="C51" s="10"/>
      <c r="D51" s="15"/>
      <c r="E51"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B3" sqref="B3"/>
    </sheetView>
  </sheetViews>
  <sheetFormatPr defaultRowHeight="15" x14ac:dyDescent="0.25"/>
  <cols>
    <col min="1" max="1" width="12.140625" customWidth="1"/>
    <col min="2" max="2" width="38.42578125" customWidth="1"/>
    <col min="4" max="4" width="37.28515625" customWidth="1"/>
  </cols>
  <sheetData>
    <row r="1" spans="1:4" ht="39.75" thickBot="1" x14ac:dyDescent="0.65">
      <c r="A1" s="55" t="s">
        <v>25</v>
      </c>
    </row>
    <row r="2" spans="1:4" ht="128.25" customHeight="1" thickBot="1" x14ac:dyDescent="0.3">
      <c r="A2" s="63">
        <v>1</v>
      </c>
      <c r="B2" s="62" t="s">
        <v>26</v>
      </c>
      <c r="C2" s="63">
        <v>2</v>
      </c>
      <c r="D2" s="62" t="s">
        <v>28</v>
      </c>
    </row>
    <row r="3" spans="1:4" ht="210.75" thickBot="1" x14ac:dyDescent="0.3">
      <c r="A3" s="64" t="s">
        <v>37</v>
      </c>
      <c r="B3" s="59" t="s">
        <v>27</v>
      </c>
      <c r="C3" s="65" t="s">
        <v>34</v>
      </c>
      <c r="D3" s="59" t="s">
        <v>31</v>
      </c>
    </row>
    <row r="4" spans="1:4" ht="111" customHeight="1" thickBot="1" x14ac:dyDescent="0.3">
      <c r="A4" s="63">
        <v>3</v>
      </c>
      <c r="B4" s="62" t="s">
        <v>29</v>
      </c>
      <c r="C4" s="63">
        <v>4</v>
      </c>
      <c r="D4" s="62" t="s">
        <v>30</v>
      </c>
    </row>
    <row r="5" spans="1:4" ht="309.75" customHeight="1" x14ac:dyDescent="0.25">
      <c r="A5" s="64" t="s">
        <v>35</v>
      </c>
      <c r="B5" s="60" t="s">
        <v>33</v>
      </c>
      <c r="C5" s="65" t="s">
        <v>36</v>
      </c>
      <c r="D5" s="61" t="s">
        <v>32</v>
      </c>
    </row>
    <row r="6" spans="1:4" ht="10.5" customHeight="1" x14ac:dyDescent="0.25"/>
    <row r="9" spans="1:4" ht="38.25" x14ac:dyDescent="0.25">
      <c r="A9" s="58"/>
      <c r="B9" s="56"/>
    </row>
    <row r="10" spans="1:4" ht="38.25" x14ac:dyDescent="0.25">
      <c r="A10" s="58"/>
      <c r="B10" s="56"/>
    </row>
    <row r="11" spans="1:4" ht="38.25" x14ac:dyDescent="0.25">
      <c r="A11" s="58"/>
      <c r="B11" s="56"/>
    </row>
    <row r="12" spans="1:4" ht="38.25" x14ac:dyDescent="0.25">
      <c r="A12" s="58"/>
      <c r="B12" s="56"/>
    </row>
    <row r="13" spans="1:4" ht="38.25" x14ac:dyDescent="0.25">
      <c r="A13" s="58"/>
      <c r="B13" s="56"/>
    </row>
    <row r="14" spans="1:4" ht="15.75" x14ac:dyDescent="0.25">
      <c r="A14" s="57"/>
      <c r="B14" s="56"/>
    </row>
    <row r="15" spans="1:4" ht="15.75" x14ac:dyDescent="0.25">
      <c r="A15" s="57"/>
      <c r="B15" s="56"/>
    </row>
    <row r="16" spans="1:4" x14ac:dyDescent="0.25">
      <c r="A16" s="56"/>
      <c r="B16" s="56"/>
    </row>
    <row r="17" spans="1:2" x14ac:dyDescent="0.25">
      <c r="A17" s="56"/>
      <c r="B17" s="56"/>
    </row>
    <row r="18" spans="1:2" x14ac:dyDescent="0.25">
      <c r="A18" s="56"/>
      <c r="B18" s="56"/>
    </row>
    <row r="19" spans="1:2" x14ac:dyDescent="0.25">
      <c r="A19" s="56"/>
      <c r="B19" s="56"/>
    </row>
    <row r="20" spans="1:2" x14ac:dyDescent="0.25">
      <c r="A20" s="56"/>
      <c r="B20"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2</vt:i4>
      </vt:variant>
    </vt:vector>
  </HeadingPairs>
  <TitlesOfParts>
    <vt:vector size="6" baseType="lpstr">
      <vt:lpstr>Raw Data </vt:lpstr>
      <vt:lpstr>Concentration Analysis</vt:lpstr>
      <vt:lpstr>Air Exchange Rate Analysis</vt:lpstr>
      <vt:lpstr>Questions</vt:lpstr>
      <vt:lpstr>Concentration Plot</vt:lpstr>
      <vt:lpstr>Air Echange Rate Plot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Faith C. Neff</dc:creator>
  <cp:lastModifiedBy>ttg37</cp:lastModifiedBy>
  <dcterms:created xsi:type="dcterms:W3CDTF">2013-09-19T23:22:48Z</dcterms:created>
  <dcterms:modified xsi:type="dcterms:W3CDTF">2013-09-27T01:00:41Z</dcterms:modified>
</cp:coreProperties>
</file>