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ziskadaumberger/Desktop/ENGR115/labs/"/>
    </mc:Choice>
  </mc:AlternateContent>
  <xr:revisionPtr revIDLastSave="0" documentId="13_ncr:1_{782683BA-CA39-174A-95FE-5FDC946C2461}" xr6:coauthVersionLast="45" xr6:coauthVersionMax="45" xr10:uidLastSave="{00000000-0000-0000-0000-000000000000}"/>
  <bookViews>
    <workbookView xWindow="8580" yWindow="460" windowWidth="15420" windowHeight="15820" activeTab="4" xr2:uid="{44A9E4E6-D196-6A44-A2F2-16D376EBE9AE}"/>
  </bookViews>
  <sheets>
    <sheet name="Model" sheetId="1" r:id="rId1"/>
    <sheet name="Population Graph" sheetId="7" r:id="rId2"/>
    <sheet name="Equations" sheetId="3" r:id="rId3"/>
    <sheet name="Questions" sheetId="4" r:id="rId4"/>
    <sheet name="Formula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3" l="1"/>
  <c r="D20" i="3" s="1"/>
  <c r="C11" i="1"/>
  <c r="C11" i="6"/>
  <c r="D20" i="1" l="1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B20" i="6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D19" i="6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34" i="1"/>
  <c r="D35" i="1"/>
  <c r="D36" i="1"/>
  <c r="D37" i="1"/>
  <c r="D38" i="1"/>
  <c r="D39" i="1"/>
  <c r="D40" i="1"/>
  <c r="D41" i="1"/>
  <c r="D42" i="1"/>
  <c r="D24" i="1"/>
  <c r="D25" i="1"/>
  <c r="D26" i="1"/>
  <c r="D27" i="1"/>
  <c r="D28" i="1"/>
  <c r="D29" i="1"/>
  <c r="D30" i="1"/>
  <c r="D31" i="1"/>
  <c r="D32" i="1"/>
  <c r="D33" i="1"/>
  <c r="D23" i="1"/>
  <c r="D22" i="1"/>
  <c r="D21" i="1"/>
  <c r="D19" i="1"/>
  <c r="E10" i="3" l="1"/>
</calcChain>
</file>

<file path=xl/sharedStrings.xml><?xml version="1.0" encoding="utf-8"?>
<sst xmlns="http://schemas.openxmlformats.org/spreadsheetml/2006/main" count="52" uniqueCount="31">
  <si>
    <r>
      <t>Growth Rate (r) and Doubling Time (t</t>
    </r>
    <r>
      <rPr>
        <vertAlign val="subscript"/>
        <sz val="12"/>
        <color theme="1"/>
        <rFont val="Calibri (Body)"/>
      </rPr>
      <t>double</t>
    </r>
    <r>
      <rPr>
        <sz val="12"/>
        <color theme="1"/>
        <rFont val="Calibri"/>
        <family val="2"/>
        <scheme val="minor"/>
      </rPr>
      <t>) for Tuolumne County, Ca</t>
    </r>
  </si>
  <si>
    <t>Franziska Daumberger</t>
  </si>
  <si>
    <t>Doubling Time</t>
  </si>
  <si>
    <t>Growth Rate</t>
  </si>
  <si>
    <t>ln2/r</t>
  </si>
  <si>
    <t>Governing Equation</t>
  </si>
  <si>
    <r>
      <t>ln((P(t)/P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>))/t</t>
    </r>
  </si>
  <si>
    <r>
      <t>(P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>)</t>
    </r>
  </si>
  <si>
    <t>(P(10))</t>
  </si>
  <si>
    <r>
      <t>(P(10))/(P</t>
    </r>
    <r>
      <rPr>
        <vertAlign val="subscript"/>
        <sz val="12"/>
        <color rgb="FF000000"/>
        <rFont val="Calibri (Body)"/>
      </rPr>
      <t>0</t>
    </r>
    <r>
      <rPr>
        <sz val="12"/>
        <color rgb="FF000000"/>
        <rFont val="Calibri"/>
        <family val="2"/>
        <scheme val="minor"/>
      </rPr>
      <t>)</t>
    </r>
  </si>
  <si>
    <t>years</t>
  </si>
  <si>
    <t>Year</t>
  </si>
  <si>
    <t>Model Year</t>
  </si>
  <si>
    <t>Model Population</t>
  </si>
  <si>
    <t>Parameters</t>
  </si>
  <si>
    <t>P(2000)</t>
  </si>
  <si>
    <t>End Year</t>
  </si>
  <si>
    <t>Start Year</t>
  </si>
  <si>
    <t>Increment</t>
  </si>
  <si>
    <t>Growth Rate r</t>
  </si>
  <si>
    <t>P(2010)</t>
  </si>
  <si>
    <t>P(2060)</t>
  </si>
  <si>
    <t>ENGR115</t>
  </si>
  <si>
    <t>Lab 3</t>
  </si>
  <si>
    <t>10 September, 2020</t>
  </si>
  <si>
    <t>(Calculated)</t>
  </si>
  <si>
    <t>(P(50))</t>
  </si>
  <si>
    <t>Does an exponential growth model seem like a reasonable model for human population growth? Why or why not?</t>
  </si>
  <si>
    <t>What growth rate do you think is reasonable for your chosen place?</t>
  </si>
  <si>
    <t xml:space="preserve">I'm not sure of an exact number, but this place experiences a low birth rate, and a slightly higher than normal death rate because there is a high population of elderly people. So a low growth rate would be appropriate. </t>
  </si>
  <si>
    <t xml:space="preserve">Yes, an exponential growth model seems reasonable, because there are so many variables that an exponential equation can account for. But there are also a lot of people dying and being born, so it all happens quickly.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</si>
</sst>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0" fillId="2" borderId="0" xfId="0" applyFill="1"/>
    <xf numFmtId="3" fontId="0" fillId="2" borderId="0" xfId="0" applyNumberFormat="1" applyFill="1"/>
    <xf numFmtId="164" fontId="0" fillId="2" borderId="0" xfId="1" applyNumberFormat="1" applyFont="1" applyFill="1"/>
    <xf numFmtId="0" fontId="0" fillId="3" borderId="0" xfId="0" applyFill="1"/>
    <xf numFmtId="0" fontId="2" fillId="0" borderId="0" xfId="0" applyFont="1"/>
    <xf numFmtId="3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Tuolumne County Growth Model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86924692433307"/>
                  <c:y val="4.045755802394460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/>
                      <a:t>y = 53.354x - 52054</a:t>
                    </a:r>
                    <a:br>
                      <a:rPr lang="en-US" sz="2000" baseline="0"/>
                    </a:br>
                    <a:r>
                      <a:rPr lang="en-US" sz="2000" baseline="0"/>
                      <a:t>R² = 0.9999</a:t>
                    </a:r>
                    <a:endParaRPr lang="en-US" sz="2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Model!$B$19:$B$79</c:f>
              <c:numCache>
                <c:formatCode>General</c:formatCode>
                <c:ptCount val="6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</c:numCache>
            </c:numRef>
          </c:xVal>
          <c:yVal>
            <c:numRef>
              <c:f>Model!$D$19:$D$79</c:f>
              <c:numCache>
                <c:formatCode>General</c:formatCode>
                <c:ptCount val="61"/>
                <c:pt idx="0" formatCode="#,##0">
                  <c:v>54670</c:v>
                </c:pt>
                <c:pt idx="1">
                  <c:v>54721.87789088994</c:v>
                </c:pt>
                <c:pt idx="2">
                  <c:v>54773.805010160409</c:v>
                </c:pt>
                <c:pt idx="3">
                  <c:v>54825.781404525573</c:v>
                </c:pt>
                <c:pt idx="4">
                  <c:v>54877.807120743964</c:v>
                </c:pt>
                <c:pt idx="5">
                  <c:v>54929.882205618473</c:v>
                </c:pt>
                <c:pt idx="6">
                  <c:v>54982.006705996384</c:v>
                </c:pt>
                <c:pt idx="7">
                  <c:v>55034.180668769455</c:v>
                </c:pt>
                <c:pt idx="8">
                  <c:v>55086.404140873921</c:v>
                </c:pt>
                <c:pt idx="9">
                  <c:v>55138.677169290604</c:v>
                </c:pt>
                <c:pt idx="10">
                  <c:v>55190.999801044833</c:v>
                </c:pt>
                <c:pt idx="11">
                  <c:v>55243.372083206632</c:v>
                </c:pt>
                <c:pt idx="12">
                  <c:v>55295.794062890636</c:v>
                </c:pt>
                <c:pt idx="13">
                  <c:v>55348.265787256241</c:v>
                </c:pt>
                <c:pt idx="14">
                  <c:v>55400.787303507532</c:v>
                </c:pt>
                <c:pt idx="15">
                  <c:v>55453.358658893463</c:v>
                </c:pt>
                <c:pt idx="16">
                  <c:v>55505.979900707738</c:v>
                </c:pt>
                <c:pt idx="17">
                  <c:v>55558.651076289003</c:v>
                </c:pt>
                <c:pt idx="18">
                  <c:v>55611.372233020811</c:v>
                </c:pt>
                <c:pt idx="19">
                  <c:v>55664.143418331674</c:v>
                </c:pt>
                <c:pt idx="20">
                  <c:v>55716.964679695098</c:v>
                </c:pt>
                <c:pt idx="21">
                  <c:v>55769.836064629642</c:v>
                </c:pt>
                <c:pt idx="22">
                  <c:v>55822.757620698976</c:v>
                </c:pt>
                <c:pt idx="23">
                  <c:v>55875.729395511902</c:v>
                </c:pt>
                <c:pt idx="24">
                  <c:v>55928.75143672237</c:v>
                </c:pt>
                <c:pt idx="25">
                  <c:v>55981.823792029572</c:v>
                </c:pt>
                <c:pt idx="26">
                  <c:v>56034.946509177971</c:v>
                </c:pt>
                <c:pt idx="27">
                  <c:v>56088.119635957308</c:v>
                </c:pt>
                <c:pt idx="28">
                  <c:v>56141.343220202711</c:v>
                </c:pt>
                <c:pt idx="29">
                  <c:v>56194.617309794667</c:v>
                </c:pt>
                <c:pt idx="30">
                  <c:v>56247.941952659123</c:v>
                </c:pt>
                <c:pt idx="31">
                  <c:v>56301.317196767464</c:v>
                </c:pt>
                <c:pt idx="32">
                  <c:v>56354.743090136661</c:v>
                </c:pt>
                <c:pt idx="33">
                  <c:v>56408.219680829185</c:v>
                </c:pt>
                <c:pt idx="34">
                  <c:v>56461.747016953166</c:v>
                </c:pt>
                <c:pt idx="35">
                  <c:v>56515.325146662348</c:v>
                </c:pt>
                <c:pt idx="36">
                  <c:v>56568.954118156187</c:v>
                </c:pt>
                <c:pt idx="37">
                  <c:v>56622.633979679871</c:v>
                </c:pt>
                <c:pt idx="38">
                  <c:v>56676.364779524367</c:v>
                </c:pt>
                <c:pt idx="39">
                  <c:v>56730.14656602648</c:v>
                </c:pt>
                <c:pt idx="40">
                  <c:v>56783.979387568877</c:v>
                </c:pt>
                <c:pt idx="41">
                  <c:v>56837.863292580121</c:v>
                </c:pt>
                <c:pt idx="42">
                  <c:v>56891.798329534751</c:v>
                </c:pt>
                <c:pt idx="43">
                  <c:v>56945.784546953306</c:v>
                </c:pt>
                <c:pt idx="44">
                  <c:v>56999.821993402344</c:v>
                </c:pt>
                <c:pt idx="45">
                  <c:v>57053.910717494524</c:v>
                </c:pt>
                <c:pt idx="46">
                  <c:v>57108.05076788865</c:v>
                </c:pt>
                <c:pt idx="47">
                  <c:v>57162.242193289669</c:v>
                </c:pt>
                <c:pt idx="48">
                  <c:v>57216.485042448767</c:v>
                </c:pt>
                <c:pt idx="49">
                  <c:v>57270.779364163383</c:v>
                </c:pt>
                <c:pt idx="50">
                  <c:v>57325.125207277255</c:v>
                </c:pt>
                <c:pt idx="51">
                  <c:v>57379.522620680495</c:v>
                </c:pt>
                <c:pt idx="52">
                  <c:v>57433.9716533096</c:v>
                </c:pt>
                <c:pt idx="53">
                  <c:v>57488.472354147467</c:v>
                </c:pt>
                <c:pt idx="54">
                  <c:v>57543.024772223514</c:v>
                </c:pt>
                <c:pt idx="55">
                  <c:v>57597.628956613691</c:v>
                </c:pt>
                <c:pt idx="56">
                  <c:v>57652.284956440475</c:v>
                </c:pt>
                <c:pt idx="57">
                  <c:v>57706.992820872991</c:v>
                </c:pt>
                <c:pt idx="58">
                  <c:v>57761.752599127016</c:v>
                </c:pt>
                <c:pt idx="59">
                  <c:v>57816.564340465033</c:v>
                </c:pt>
                <c:pt idx="60">
                  <c:v>57871.428094196257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DE-DB41-9FA7-6E99C5CD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533376"/>
        <c:axId val="1558166288"/>
      </c:scatterChart>
      <c:valAx>
        <c:axId val="199053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166288"/>
        <c:crosses val="autoZero"/>
        <c:crossBetween val="midCat"/>
      </c:valAx>
      <c:valAx>
        <c:axId val="155816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533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CEC15A0-18FF-F142-8863-59CF833D150F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18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A6809F-84F9-7C4A-88B5-0CD54E2A87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C0D2-D97F-384E-8F99-1C4D5431DBB2}">
  <dimension ref="B2:J79"/>
  <sheetViews>
    <sheetView workbookViewId="0">
      <selection activeCell="G19" sqref="G19"/>
    </sheetView>
  </sheetViews>
  <sheetFormatPr baseColWidth="10" defaultRowHeight="16"/>
  <cols>
    <col min="2" max="2" width="13.1640625" customWidth="1"/>
    <col min="3" max="3" width="11.1640625" bestFit="1" customWidth="1"/>
    <col min="4" max="4" width="17.6640625" customWidth="1"/>
  </cols>
  <sheetData>
    <row r="2" spans="2:10" ht="18">
      <c r="B2" s="9" t="s">
        <v>1</v>
      </c>
      <c r="C2" s="9"/>
      <c r="E2" s="8" t="s">
        <v>0</v>
      </c>
      <c r="F2" s="8"/>
      <c r="G2" s="8"/>
      <c r="H2" s="8"/>
      <c r="I2" s="8"/>
      <c r="J2" s="8"/>
    </row>
    <row r="3" spans="2:10">
      <c r="B3" s="6" t="s">
        <v>22</v>
      </c>
      <c r="C3" s="6"/>
    </row>
    <row r="4" spans="2:10">
      <c r="B4" s="6" t="s">
        <v>23</v>
      </c>
      <c r="C4" s="6"/>
    </row>
    <row r="5" spans="2:10">
      <c r="B5" s="6" t="s">
        <v>24</v>
      </c>
      <c r="C5" s="6"/>
    </row>
    <row r="8" spans="2:10">
      <c r="B8" t="s">
        <v>14</v>
      </c>
    </row>
    <row r="9" spans="2:10" ht="18">
      <c r="B9" s="2" t="s">
        <v>15</v>
      </c>
      <c r="C9" s="3">
        <v>54670</v>
      </c>
      <c r="D9" t="s">
        <v>7</v>
      </c>
    </row>
    <row r="10" spans="2:10">
      <c r="B10" s="2" t="s">
        <v>20</v>
      </c>
      <c r="C10" s="3">
        <v>55191</v>
      </c>
      <c r="D10" t="s">
        <v>8</v>
      </c>
    </row>
    <row r="11" spans="2:10">
      <c r="B11" s="2" t="s">
        <v>21</v>
      </c>
      <c r="C11" s="2">
        <f>D79</f>
        <v>57871.428094196257</v>
      </c>
      <c r="D11" t="s">
        <v>26</v>
      </c>
      <c r="E11" t="s">
        <v>25</v>
      </c>
    </row>
    <row r="12" spans="2:10">
      <c r="B12" s="2" t="s">
        <v>19</v>
      </c>
      <c r="C12" s="4">
        <v>9.4847799999999999E-4</v>
      </c>
    </row>
    <row r="13" spans="2:10">
      <c r="B13" s="2" t="s">
        <v>17</v>
      </c>
      <c r="C13" s="2">
        <v>2000</v>
      </c>
    </row>
    <row r="14" spans="2:10">
      <c r="B14" s="2" t="s">
        <v>16</v>
      </c>
      <c r="C14" s="2">
        <v>2060</v>
      </c>
    </row>
    <row r="15" spans="2:10">
      <c r="B15" s="2" t="s">
        <v>18</v>
      </c>
      <c r="C15" s="2">
        <v>1</v>
      </c>
    </row>
    <row r="18" spans="2:4">
      <c r="B18" s="5" t="s">
        <v>11</v>
      </c>
      <c r="C18" s="5" t="s">
        <v>12</v>
      </c>
      <c r="D18" s="5" t="s">
        <v>13</v>
      </c>
    </row>
    <row r="19" spans="2:4">
      <c r="B19" s="5">
        <v>2000</v>
      </c>
      <c r="C19" s="5">
        <v>0</v>
      </c>
      <c r="D19" s="7">
        <f>C9</f>
        <v>54670</v>
      </c>
    </row>
    <row r="20" spans="2:4">
      <c r="B20" s="5">
        <f>B19+$C$15</f>
        <v>2001</v>
      </c>
      <c r="C20" s="5">
        <v>1</v>
      </c>
      <c r="D20" s="5">
        <f>$C$9*EXP(C20*$C$12)</f>
        <v>54721.87789088994</v>
      </c>
    </row>
    <row r="21" spans="2:4">
      <c r="B21" s="5">
        <f t="shared" ref="B21:B78" si="0">B20+$C$15</f>
        <v>2002</v>
      </c>
      <c r="C21" s="5">
        <v>2</v>
      </c>
      <c r="D21" s="5">
        <f>$C$9*EXP(C21*$C$12)</f>
        <v>54773.805010160409</v>
      </c>
    </row>
    <row r="22" spans="2:4">
      <c r="B22" s="5">
        <f t="shared" si="0"/>
        <v>2003</v>
      </c>
      <c r="C22" s="5">
        <v>3</v>
      </c>
      <c r="D22" s="5">
        <f>$C$9*EXP(C22*$C$12)</f>
        <v>54825.781404525573</v>
      </c>
    </row>
    <row r="23" spans="2:4">
      <c r="B23" s="5">
        <f t="shared" si="0"/>
        <v>2004</v>
      </c>
      <c r="C23" s="5">
        <v>4</v>
      </c>
      <c r="D23" s="5">
        <f>$C$9*EXP(C23*$C$12)</f>
        <v>54877.807120743964</v>
      </c>
    </row>
    <row r="24" spans="2:4">
      <c r="B24" s="5">
        <f t="shared" si="0"/>
        <v>2005</v>
      </c>
      <c r="C24" s="5">
        <v>5</v>
      </c>
      <c r="D24" s="5">
        <f t="shared" ref="D24:D79" si="1">$C$9*EXP(C24*$C$12)</f>
        <v>54929.882205618473</v>
      </c>
    </row>
    <row r="25" spans="2:4">
      <c r="B25" s="5">
        <f t="shared" si="0"/>
        <v>2006</v>
      </c>
      <c r="C25" s="5">
        <v>6</v>
      </c>
      <c r="D25" s="5">
        <f t="shared" si="1"/>
        <v>54982.006705996384</v>
      </c>
    </row>
    <row r="26" spans="2:4">
      <c r="B26" s="5">
        <f t="shared" si="0"/>
        <v>2007</v>
      </c>
      <c r="C26" s="5">
        <v>7</v>
      </c>
      <c r="D26" s="5">
        <f t="shared" si="1"/>
        <v>55034.180668769455</v>
      </c>
    </row>
    <row r="27" spans="2:4">
      <c r="B27" s="5">
        <f t="shared" si="0"/>
        <v>2008</v>
      </c>
      <c r="C27" s="5">
        <v>8</v>
      </c>
      <c r="D27" s="5">
        <f t="shared" si="1"/>
        <v>55086.404140873921</v>
      </c>
    </row>
    <row r="28" spans="2:4">
      <c r="B28" s="5">
        <f t="shared" si="0"/>
        <v>2009</v>
      </c>
      <c r="C28" s="5">
        <v>9</v>
      </c>
      <c r="D28" s="5">
        <f t="shared" si="1"/>
        <v>55138.677169290604</v>
      </c>
    </row>
    <row r="29" spans="2:4">
      <c r="B29" s="5">
        <f t="shared" si="0"/>
        <v>2010</v>
      </c>
      <c r="C29" s="5">
        <v>10</v>
      </c>
      <c r="D29" s="5">
        <f t="shared" si="1"/>
        <v>55190.999801044833</v>
      </c>
    </row>
    <row r="30" spans="2:4">
      <c r="B30" s="5">
        <f t="shared" si="0"/>
        <v>2011</v>
      </c>
      <c r="C30" s="5">
        <v>11</v>
      </c>
      <c r="D30" s="5">
        <f t="shared" si="1"/>
        <v>55243.372083206632</v>
      </c>
    </row>
    <row r="31" spans="2:4">
      <c r="B31" s="5">
        <f t="shared" si="0"/>
        <v>2012</v>
      </c>
      <c r="C31" s="5">
        <v>12</v>
      </c>
      <c r="D31" s="5">
        <f t="shared" si="1"/>
        <v>55295.794062890636</v>
      </c>
    </row>
    <row r="32" spans="2:4">
      <c r="B32" s="5">
        <f t="shared" si="0"/>
        <v>2013</v>
      </c>
      <c r="C32" s="5">
        <v>13</v>
      </c>
      <c r="D32" s="5">
        <f t="shared" si="1"/>
        <v>55348.265787256241</v>
      </c>
    </row>
    <row r="33" spans="2:4">
      <c r="B33" s="5">
        <f t="shared" si="0"/>
        <v>2014</v>
      </c>
      <c r="C33" s="5">
        <v>14</v>
      </c>
      <c r="D33" s="5">
        <f t="shared" si="1"/>
        <v>55400.787303507532</v>
      </c>
    </row>
    <row r="34" spans="2:4">
      <c r="B34" s="5">
        <f t="shared" si="0"/>
        <v>2015</v>
      </c>
      <c r="C34" s="5">
        <v>15</v>
      </c>
      <c r="D34" s="5">
        <f>$C$9*EXP(C34*$C$12)</f>
        <v>55453.358658893463</v>
      </c>
    </row>
    <row r="35" spans="2:4">
      <c r="B35" s="5">
        <f t="shared" si="0"/>
        <v>2016</v>
      </c>
      <c r="C35" s="5">
        <v>16</v>
      </c>
      <c r="D35" s="5">
        <f t="shared" si="1"/>
        <v>55505.979900707738</v>
      </c>
    </row>
    <row r="36" spans="2:4">
      <c r="B36" s="5">
        <f t="shared" si="0"/>
        <v>2017</v>
      </c>
      <c r="C36" s="5">
        <v>17</v>
      </c>
      <c r="D36" s="5">
        <f t="shared" si="1"/>
        <v>55558.651076289003</v>
      </c>
    </row>
    <row r="37" spans="2:4">
      <c r="B37" s="5">
        <f t="shared" si="0"/>
        <v>2018</v>
      </c>
      <c r="C37" s="5">
        <v>18</v>
      </c>
      <c r="D37" s="5">
        <f t="shared" si="1"/>
        <v>55611.372233020811</v>
      </c>
    </row>
    <row r="38" spans="2:4">
      <c r="B38" s="5">
        <f t="shared" si="0"/>
        <v>2019</v>
      </c>
      <c r="C38" s="5">
        <v>19</v>
      </c>
      <c r="D38" s="5">
        <f t="shared" si="1"/>
        <v>55664.143418331674</v>
      </c>
    </row>
    <row r="39" spans="2:4">
      <c r="B39" s="5">
        <f t="shared" si="0"/>
        <v>2020</v>
      </c>
      <c r="C39" s="5">
        <v>20</v>
      </c>
      <c r="D39" s="5">
        <f t="shared" si="1"/>
        <v>55716.964679695098</v>
      </c>
    </row>
    <row r="40" spans="2:4">
      <c r="B40" s="5">
        <f t="shared" si="0"/>
        <v>2021</v>
      </c>
      <c r="C40" s="5">
        <v>21</v>
      </c>
      <c r="D40" s="5">
        <f t="shared" si="1"/>
        <v>55769.836064629642</v>
      </c>
    </row>
    <row r="41" spans="2:4">
      <c r="B41" s="5">
        <f t="shared" si="0"/>
        <v>2022</v>
      </c>
      <c r="C41" s="5">
        <v>22</v>
      </c>
      <c r="D41" s="5">
        <f t="shared" si="1"/>
        <v>55822.757620698976</v>
      </c>
    </row>
    <row r="42" spans="2:4">
      <c r="B42" s="5">
        <f t="shared" si="0"/>
        <v>2023</v>
      </c>
      <c r="C42" s="5">
        <v>23</v>
      </c>
      <c r="D42" s="5">
        <f t="shared" si="1"/>
        <v>55875.729395511902</v>
      </c>
    </row>
    <row r="43" spans="2:4">
      <c r="B43" s="5">
        <f t="shared" si="0"/>
        <v>2024</v>
      </c>
      <c r="C43" s="5">
        <v>24</v>
      </c>
      <c r="D43" s="5">
        <f t="shared" si="1"/>
        <v>55928.75143672237</v>
      </c>
    </row>
    <row r="44" spans="2:4">
      <c r="B44" s="5">
        <f t="shared" si="0"/>
        <v>2025</v>
      </c>
      <c r="C44" s="5">
        <v>25</v>
      </c>
      <c r="D44" s="5">
        <f t="shared" si="1"/>
        <v>55981.823792029572</v>
      </c>
    </row>
    <row r="45" spans="2:4">
      <c r="B45" s="5">
        <f t="shared" si="0"/>
        <v>2026</v>
      </c>
      <c r="C45" s="5">
        <v>26</v>
      </c>
      <c r="D45" s="5">
        <f t="shared" si="1"/>
        <v>56034.946509177971</v>
      </c>
    </row>
    <row r="46" spans="2:4">
      <c r="B46" s="5">
        <f t="shared" si="0"/>
        <v>2027</v>
      </c>
      <c r="C46" s="5">
        <v>27</v>
      </c>
      <c r="D46" s="5">
        <f t="shared" si="1"/>
        <v>56088.119635957308</v>
      </c>
    </row>
    <row r="47" spans="2:4">
      <c r="B47" s="5">
        <f t="shared" si="0"/>
        <v>2028</v>
      </c>
      <c r="C47" s="5">
        <v>28</v>
      </c>
      <c r="D47" s="5">
        <f t="shared" si="1"/>
        <v>56141.343220202711</v>
      </c>
    </row>
    <row r="48" spans="2:4">
      <c r="B48" s="5">
        <f t="shared" si="0"/>
        <v>2029</v>
      </c>
      <c r="C48" s="5">
        <v>29</v>
      </c>
      <c r="D48" s="5">
        <f t="shared" si="1"/>
        <v>56194.617309794667</v>
      </c>
    </row>
    <row r="49" spans="2:4">
      <c r="B49" s="5">
        <f t="shared" si="0"/>
        <v>2030</v>
      </c>
      <c r="C49" s="5">
        <v>30</v>
      </c>
      <c r="D49" s="5">
        <f t="shared" si="1"/>
        <v>56247.941952659123</v>
      </c>
    </row>
    <row r="50" spans="2:4">
      <c r="B50" s="5">
        <f t="shared" si="0"/>
        <v>2031</v>
      </c>
      <c r="C50" s="5">
        <v>31</v>
      </c>
      <c r="D50" s="5">
        <f t="shared" si="1"/>
        <v>56301.317196767464</v>
      </c>
    </row>
    <row r="51" spans="2:4">
      <c r="B51" s="5">
        <f t="shared" si="0"/>
        <v>2032</v>
      </c>
      <c r="C51" s="5">
        <v>32</v>
      </c>
      <c r="D51" s="5">
        <f t="shared" si="1"/>
        <v>56354.743090136661</v>
      </c>
    </row>
    <row r="52" spans="2:4">
      <c r="B52" s="5">
        <f t="shared" si="0"/>
        <v>2033</v>
      </c>
      <c r="C52" s="5">
        <v>33</v>
      </c>
      <c r="D52" s="5">
        <f t="shared" si="1"/>
        <v>56408.219680829185</v>
      </c>
    </row>
    <row r="53" spans="2:4">
      <c r="B53" s="5">
        <f t="shared" si="0"/>
        <v>2034</v>
      </c>
      <c r="C53" s="5">
        <v>34</v>
      </c>
      <c r="D53" s="5">
        <f t="shared" si="1"/>
        <v>56461.747016953166</v>
      </c>
    </row>
    <row r="54" spans="2:4">
      <c r="B54" s="5">
        <f t="shared" si="0"/>
        <v>2035</v>
      </c>
      <c r="C54" s="5">
        <v>35</v>
      </c>
      <c r="D54" s="5">
        <f t="shared" si="1"/>
        <v>56515.325146662348</v>
      </c>
    </row>
    <row r="55" spans="2:4">
      <c r="B55" s="5">
        <f t="shared" si="0"/>
        <v>2036</v>
      </c>
      <c r="C55" s="5">
        <v>36</v>
      </c>
      <c r="D55" s="5">
        <f t="shared" si="1"/>
        <v>56568.954118156187</v>
      </c>
    </row>
    <row r="56" spans="2:4">
      <c r="B56" s="5">
        <f t="shared" si="0"/>
        <v>2037</v>
      </c>
      <c r="C56" s="5">
        <v>37</v>
      </c>
      <c r="D56" s="5">
        <f t="shared" si="1"/>
        <v>56622.633979679871</v>
      </c>
    </row>
    <row r="57" spans="2:4">
      <c r="B57" s="5">
        <f t="shared" si="0"/>
        <v>2038</v>
      </c>
      <c r="C57" s="5">
        <v>38</v>
      </c>
      <c r="D57" s="5">
        <f t="shared" si="1"/>
        <v>56676.364779524367</v>
      </c>
    </row>
    <row r="58" spans="2:4">
      <c r="B58" s="5">
        <f t="shared" si="0"/>
        <v>2039</v>
      </c>
      <c r="C58" s="5">
        <v>39</v>
      </c>
      <c r="D58" s="5">
        <f t="shared" si="1"/>
        <v>56730.14656602648</v>
      </c>
    </row>
    <row r="59" spans="2:4">
      <c r="B59" s="5">
        <f t="shared" si="0"/>
        <v>2040</v>
      </c>
      <c r="C59" s="5">
        <v>40</v>
      </c>
      <c r="D59" s="5">
        <f t="shared" si="1"/>
        <v>56783.979387568877</v>
      </c>
    </row>
    <row r="60" spans="2:4">
      <c r="B60" s="5">
        <f t="shared" si="0"/>
        <v>2041</v>
      </c>
      <c r="C60" s="5">
        <v>41</v>
      </c>
      <c r="D60" s="5">
        <f t="shared" si="1"/>
        <v>56837.863292580121</v>
      </c>
    </row>
    <row r="61" spans="2:4">
      <c r="B61" s="5">
        <f t="shared" si="0"/>
        <v>2042</v>
      </c>
      <c r="C61" s="5">
        <v>42</v>
      </c>
      <c r="D61" s="5">
        <f t="shared" si="1"/>
        <v>56891.798329534751</v>
      </c>
    </row>
    <row r="62" spans="2:4">
      <c r="B62" s="5">
        <f t="shared" si="0"/>
        <v>2043</v>
      </c>
      <c r="C62" s="5">
        <v>43</v>
      </c>
      <c r="D62" s="5">
        <f t="shared" si="1"/>
        <v>56945.784546953306</v>
      </c>
    </row>
    <row r="63" spans="2:4">
      <c r="B63" s="5">
        <f t="shared" si="0"/>
        <v>2044</v>
      </c>
      <c r="C63" s="5">
        <v>44</v>
      </c>
      <c r="D63" s="5">
        <f t="shared" si="1"/>
        <v>56999.821993402344</v>
      </c>
    </row>
    <row r="64" spans="2:4">
      <c r="B64" s="5">
        <f t="shared" si="0"/>
        <v>2045</v>
      </c>
      <c r="C64" s="5">
        <v>45</v>
      </c>
      <c r="D64" s="5">
        <f t="shared" si="1"/>
        <v>57053.910717494524</v>
      </c>
    </row>
    <row r="65" spans="2:4">
      <c r="B65" s="5">
        <f t="shared" si="0"/>
        <v>2046</v>
      </c>
      <c r="C65" s="5">
        <v>46</v>
      </c>
      <c r="D65" s="5">
        <f t="shared" si="1"/>
        <v>57108.05076788865</v>
      </c>
    </row>
    <row r="66" spans="2:4">
      <c r="B66" s="5">
        <f t="shared" si="0"/>
        <v>2047</v>
      </c>
      <c r="C66" s="5">
        <v>47</v>
      </c>
      <c r="D66" s="5">
        <f t="shared" si="1"/>
        <v>57162.242193289669</v>
      </c>
    </row>
    <row r="67" spans="2:4">
      <c r="B67" s="5">
        <f t="shared" si="0"/>
        <v>2048</v>
      </c>
      <c r="C67" s="5">
        <v>48</v>
      </c>
      <c r="D67" s="5">
        <f t="shared" si="1"/>
        <v>57216.485042448767</v>
      </c>
    </row>
    <row r="68" spans="2:4">
      <c r="B68" s="5">
        <f t="shared" si="0"/>
        <v>2049</v>
      </c>
      <c r="C68" s="5">
        <v>49</v>
      </c>
      <c r="D68" s="5">
        <f t="shared" si="1"/>
        <v>57270.779364163383</v>
      </c>
    </row>
    <row r="69" spans="2:4">
      <c r="B69" s="5">
        <f t="shared" si="0"/>
        <v>2050</v>
      </c>
      <c r="C69" s="5">
        <v>50</v>
      </c>
      <c r="D69" s="5">
        <f t="shared" si="1"/>
        <v>57325.125207277255</v>
      </c>
    </row>
    <row r="70" spans="2:4">
      <c r="B70" s="5">
        <f t="shared" si="0"/>
        <v>2051</v>
      </c>
      <c r="C70" s="5">
        <v>51</v>
      </c>
      <c r="D70" s="5">
        <f t="shared" si="1"/>
        <v>57379.522620680495</v>
      </c>
    </row>
    <row r="71" spans="2:4">
      <c r="B71" s="5">
        <f t="shared" si="0"/>
        <v>2052</v>
      </c>
      <c r="C71" s="5">
        <v>52</v>
      </c>
      <c r="D71" s="5">
        <f t="shared" si="1"/>
        <v>57433.9716533096</v>
      </c>
    </row>
    <row r="72" spans="2:4">
      <c r="B72" s="5">
        <f t="shared" si="0"/>
        <v>2053</v>
      </c>
      <c r="C72" s="5">
        <v>53</v>
      </c>
      <c r="D72" s="5">
        <f t="shared" si="1"/>
        <v>57488.472354147467</v>
      </c>
    </row>
    <row r="73" spans="2:4">
      <c r="B73" s="5">
        <f t="shared" si="0"/>
        <v>2054</v>
      </c>
      <c r="C73" s="5">
        <v>54</v>
      </c>
      <c r="D73" s="5">
        <f t="shared" si="1"/>
        <v>57543.024772223514</v>
      </c>
    </row>
    <row r="74" spans="2:4">
      <c r="B74" s="5">
        <f t="shared" si="0"/>
        <v>2055</v>
      </c>
      <c r="C74" s="5">
        <v>55</v>
      </c>
      <c r="D74" s="5">
        <f t="shared" si="1"/>
        <v>57597.628956613691</v>
      </c>
    </row>
    <row r="75" spans="2:4">
      <c r="B75" s="5">
        <f t="shared" si="0"/>
        <v>2056</v>
      </c>
      <c r="C75" s="5">
        <v>56</v>
      </c>
      <c r="D75" s="5">
        <f t="shared" si="1"/>
        <v>57652.284956440475</v>
      </c>
    </row>
    <row r="76" spans="2:4">
      <c r="B76" s="5">
        <f t="shared" si="0"/>
        <v>2057</v>
      </c>
      <c r="C76" s="5">
        <v>57</v>
      </c>
      <c r="D76" s="5">
        <f t="shared" si="1"/>
        <v>57706.992820872991</v>
      </c>
    </row>
    <row r="77" spans="2:4">
      <c r="B77" s="5">
        <f t="shared" si="0"/>
        <v>2058</v>
      </c>
      <c r="C77" s="5">
        <v>58</v>
      </c>
      <c r="D77" s="5">
        <f t="shared" si="1"/>
        <v>57761.752599127016</v>
      </c>
    </row>
    <row r="78" spans="2:4">
      <c r="B78" s="5">
        <f t="shared" si="0"/>
        <v>2059</v>
      </c>
      <c r="C78" s="5">
        <v>59</v>
      </c>
      <c r="D78" s="5">
        <f t="shared" si="1"/>
        <v>57816.564340465033</v>
      </c>
    </row>
    <row r="79" spans="2:4">
      <c r="B79" s="5">
        <f>B78+$C$15</f>
        <v>2060</v>
      </c>
      <c r="C79" s="5">
        <v>60</v>
      </c>
      <c r="D79" s="5">
        <f t="shared" si="1"/>
        <v>57871.428094196257</v>
      </c>
    </row>
  </sheetData>
  <mergeCells count="2">
    <mergeCell ref="E2:J2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30DE-F146-4A43-A4BC-C21CFEA8AB45}">
  <dimension ref="B8:F24"/>
  <sheetViews>
    <sheetView workbookViewId="0">
      <selection activeCell="E30" sqref="E30"/>
    </sheetView>
  </sheetViews>
  <sheetFormatPr baseColWidth="10" defaultRowHeight="16"/>
  <sheetData>
    <row r="8" spans="2:6">
      <c r="B8" t="s">
        <v>2</v>
      </c>
    </row>
    <row r="10" spans="2:6">
      <c r="B10" t="s">
        <v>5</v>
      </c>
      <c r="D10" t="s">
        <v>4</v>
      </c>
      <c r="E10">
        <f>LN(2)/D20</f>
        <v>730.79915097446769</v>
      </c>
      <c r="F10" t="s">
        <v>10</v>
      </c>
    </row>
    <row r="16" spans="2:6">
      <c r="B16" t="s">
        <v>3</v>
      </c>
    </row>
    <row r="19" spans="2:4">
      <c r="B19" t="s">
        <v>5</v>
      </c>
    </row>
    <row r="20" spans="2:4" ht="18">
      <c r="B20" t="s">
        <v>6</v>
      </c>
      <c r="D20">
        <f>LN(Equations!B24)/10</f>
        <v>9.4847836048479771E-4</v>
      </c>
    </row>
    <row r="23" spans="2:4" ht="18">
      <c r="B23" s="1" t="s">
        <v>9</v>
      </c>
    </row>
    <row r="24" spans="2:4">
      <c r="B24">
        <f>Model!C10/Model!C9</f>
        <v>1.0095299067130052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A21F-216D-8A47-AF3F-5B2DE18203AB}">
  <dimension ref="B4:P19"/>
  <sheetViews>
    <sheetView topLeftCell="A2" workbookViewId="0">
      <selection activeCell="E15" sqref="E15"/>
    </sheetView>
  </sheetViews>
  <sheetFormatPr baseColWidth="10" defaultRowHeight="16"/>
  <cols>
    <col min="2" max="2" width="23.33203125" customWidth="1"/>
  </cols>
  <sheetData>
    <row r="4" spans="2:16" ht="20" customHeight="1">
      <c r="B4" s="6" t="s">
        <v>28</v>
      </c>
      <c r="I4" s="10"/>
      <c r="J4" s="10"/>
      <c r="K4" s="10"/>
      <c r="L4" s="10"/>
      <c r="M4" s="10"/>
      <c r="N4" s="10"/>
      <c r="O4" s="10"/>
      <c r="P4" s="10"/>
    </row>
    <row r="6" spans="2:16">
      <c r="B6" s="11" t="s">
        <v>29</v>
      </c>
      <c r="C6" s="11"/>
      <c r="D6" s="11"/>
    </row>
    <row r="7" spans="2:16">
      <c r="B7" s="11"/>
      <c r="C7" s="11"/>
      <c r="D7" s="11"/>
    </row>
    <row r="10" spans="2:16">
      <c r="B10" s="6" t="s">
        <v>27</v>
      </c>
    </row>
    <row r="12" spans="2:16" ht="16" customHeight="1">
      <c r="B12" s="11" t="s">
        <v>30</v>
      </c>
      <c r="C12" s="11"/>
      <c r="D12" s="11"/>
    </row>
    <row r="13" spans="2:16" ht="62" customHeight="1">
      <c r="B13" s="11"/>
      <c r="C13" s="11"/>
      <c r="D13" s="11"/>
    </row>
    <row r="18" ht="16" customHeight="1"/>
    <row r="19" ht="62" customHeight="1"/>
  </sheetData>
  <mergeCells count="2">
    <mergeCell ref="B12:D13"/>
    <mergeCell ref="B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E64D-C6D3-ED48-8949-60FE562F9DD4}">
  <dimension ref="B2:J79"/>
  <sheetViews>
    <sheetView showFormulas="1" tabSelected="1" workbookViewId="0">
      <selection activeCell="D13" sqref="D13"/>
    </sheetView>
  </sheetViews>
  <sheetFormatPr baseColWidth="10" defaultRowHeight="16"/>
  <cols>
    <col min="2" max="2" width="13.1640625" customWidth="1"/>
    <col min="3" max="3" width="11.1640625" bestFit="1" customWidth="1"/>
    <col min="4" max="4" width="17.6640625" customWidth="1"/>
  </cols>
  <sheetData>
    <row r="2" spans="2:10" ht="18">
      <c r="B2" s="9" t="s">
        <v>1</v>
      </c>
      <c r="C2" s="9"/>
      <c r="E2" s="8" t="s">
        <v>0</v>
      </c>
      <c r="F2" s="8"/>
      <c r="G2" s="8"/>
      <c r="H2" s="8"/>
      <c r="I2" s="8"/>
      <c r="J2" s="8"/>
    </row>
    <row r="3" spans="2:10">
      <c r="B3" s="6" t="s">
        <v>22</v>
      </c>
      <c r="C3" s="6"/>
    </row>
    <row r="4" spans="2:10">
      <c r="B4" s="6" t="s">
        <v>23</v>
      </c>
      <c r="C4" s="6"/>
    </row>
    <row r="5" spans="2:10">
      <c r="B5" s="6" t="s">
        <v>24</v>
      </c>
      <c r="C5" s="6"/>
    </row>
    <row r="8" spans="2:10">
      <c r="B8" t="s">
        <v>14</v>
      </c>
    </row>
    <row r="9" spans="2:10" ht="18">
      <c r="B9" s="2" t="s">
        <v>15</v>
      </c>
      <c r="C9" s="3">
        <v>54670</v>
      </c>
      <c r="D9" t="s">
        <v>7</v>
      </c>
    </row>
    <row r="10" spans="2:10">
      <c r="B10" s="2" t="s">
        <v>20</v>
      </c>
      <c r="C10" s="3">
        <v>55191</v>
      </c>
      <c r="D10" t="s">
        <v>8</v>
      </c>
    </row>
    <row r="11" spans="2:10">
      <c r="B11" s="2" t="s">
        <v>21</v>
      </c>
      <c r="C11" s="2">
        <f>D79</f>
        <v>57871.428094196257</v>
      </c>
      <c r="D11" t="s">
        <v>26</v>
      </c>
      <c r="E11" t="s">
        <v>25</v>
      </c>
    </row>
    <row r="12" spans="2:10">
      <c r="B12" s="2" t="s">
        <v>19</v>
      </c>
      <c r="C12" s="4">
        <v>9.4847799999999999E-4</v>
      </c>
    </row>
    <row r="13" spans="2:10">
      <c r="B13" s="2" t="s">
        <v>17</v>
      </c>
      <c r="C13" s="2">
        <v>2000</v>
      </c>
    </row>
    <row r="14" spans="2:10">
      <c r="B14" s="2" t="s">
        <v>16</v>
      </c>
      <c r="C14" s="2">
        <v>2060</v>
      </c>
    </row>
    <row r="15" spans="2:10">
      <c r="B15" s="2" t="s">
        <v>18</v>
      </c>
      <c r="C15" s="2">
        <v>1</v>
      </c>
    </row>
    <row r="18" spans="2:4">
      <c r="B18" s="5" t="s">
        <v>11</v>
      </c>
      <c r="C18" s="5" t="s">
        <v>12</v>
      </c>
      <c r="D18" s="5" t="s">
        <v>13</v>
      </c>
    </row>
    <row r="19" spans="2:4">
      <c r="B19" s="5">
        <v>2000</v>
      </c>
      <c r="C19" s="5">
        <v>0</v>
      </c>
      <c r="D19" s="7">
        <f>C9</f>
        <v>54670</v>
      </c>
    </row>
    <row r="20" spans="2:4">
      <c r="B20" s="5">
        <f>B19+$C$15</f>
        <v>2001</v>
      </c>
      <c r="C20" s="5">
        <v>1</v>
      </c>
      <c r="D20" s="5">
        <f>$C$9*EXP(C20*$C$12)</f>
        <v>54721.87789088994</v>
      </c>
    </row>
    <row r="21" spans="2:4">
      <c r="B21" s="5">
        <f t="shared" ref="B21:B78" si="0">B20+$C$15</f>
        <v>2002</v>
      </c>
      <c r="C21" s="5">
        <v>2</v>
      </c>
      <c r="D21" s="5">
        <f>$C$9*EXP(C21*$C$12)</f>
        <v>54773.805010160409</v>
      </c>
    </row>
    <row r="22" spans="2:4">
      <c r="B22" s="5">
        <f t="shared" si="0"/>
        <v>2003</v>
      </c>
      <c r="C22" s="5">
        <v>3</v>
      </c>
      <c r="D22" s="5">
        <f>$C$9*EXP(C22*$C$12)</f>
        <v>54825.781404525573</v>
      </c>
    </row>
    <row r="23" spans="2:4">
      <c r="B23" s="5">
        <f t="shared" si="0"/>
        <v>2004</v>
      </c>
      <c r="C23" s="5">
        <v>4</v>
      </c>
      <c r="D23" s="5">
        <f>$C$9*EXP(C23*$C$12)</f>
        <v>54877.807120743964</v>
      </c>
    </row>
    <row r="24" spans="2:4">
      <c r="B24" s="5">
        <f t="shared" si="0"/>
        <v>2005</v>
      </c>
      <c r="C24" s="5">
        <v>5</v>
      </c>
      <c r="D24" s="5">
        <f t="shared" ref="D24:D79" si="1">$C$9*EXP(C24*$C$12)</f>
        <v>54929.882205618473</v>
      </c>
    </row>
    <row r="25" spans="2:4">
      <c r="B25" s="5">
        <f t="shared" si="0"/>
        <v>2006</v>
      </c>
      <c r="C25" s="5">
        <v>6</v>
      </c>
      <c r="D25" s="5">
        <f t="shared" si="1"/>
        <v>54982.006705996384</v>
      </c>
    </row>
    <row r="26" spans="2:4">
      <c r="B26" s="5">
        <f t="shared" si="0"/>
        <v>2007</v>
      </c>
      <c r="C26" s="5">
        <v>7</v>
      </c>
      <c r="D26" s="5">
        <f t="shared" si="1"/>
        <v>55034.180668769455</v>
      </c>
    </row>
    <row r="27" spans="2:4">
      <c r="B27" s="5">
        <f t="shared" si="0"/>
        <v>2008</v>
      </c>
      <c r="C27" s="5">
        <v>8</v>
      </c>
      <c r="D27" s="5">
        <f t="shared" si="1"/>
        <v>55086.404140873921</v>
      </c>
    </row>
    <row r="28" spans="2:4">
      <c r="B28" s="5">
        <f t="shared" si="0"/>
        <v>2009</v>
      </c>
      <c r="C28" s="5">
        <v>9</v>
      </c>
      <c r="D28" s="5">
        <f t="shared" si="1"/>
        <v>55138.677169290604</v>
      </c>
    </row>
    <row r="29" spans="2:4">
      <c r="B29" s="5">
        <f t="shared" si="0"/>
        <v>2010</v>
      </c>
      <c r="C29" s="5">
        <v>10</v>
      </c>
      <c r="D29" s="5">
        <f t="shared" si="1"/>
        <v>55190.999801044833</v>
      </c>
    </row>
    <row r="30" spans="2:4">
      <c r="B30" s="5">
        <f t="shared" si="0"/>
        <v>2011</v>
      </c>
      <c r="C30" s="5">
        <v>11</v>
      </c>
      <c r="D30" s="5">
        <f t="shared" si="1"/>
        <v>55243.372083206632</v>
      </c>
    </row>
    <row r="31" spans="2:4">
      <c r="B31" s="5">
        <f t="shared" si="0"/>
        <v>2012</v>
      </c>
      <c r="C31" s="5">
        <v>12</v>
      </c>
      <c r="D31" s="5">
        <f t="shared" si="1"/>
        <v>55295.794062890636</v>
      </c>
    </row>
    <row r="32" spans="2:4">
      <c r="B32" s="5">
        <f t="shared" si="0"/>
        <v>2013</v>
      </c>
      <c r="C32" s="5">
        <v>13</v>
      </c>
      <c r="D32" s="5">
        <f t="shared" si="1"/>
        <v>55348.265787256241</v>
      </c>
    </row>
    <row r="33" spans="2:4">
      <c r="B33" s="5">
        <f t="shared" si="0"/>
        <v>2014</v>
      </c>
      <c r="C33" s="5">
        <v>14</v>
      </c>
      <c r="D33" s="5">
        <f t="shared" si="1"/>
        <v>55400.787303507532</v>
      </c>
    </row>
    <row r="34" spans="2:4">
      <c r="B34" s="5">
        <f t="shared" si="0"/>
        <v>2015</v>
      </c>
      <c r="C34" s="5">
        <v>15</v>
      </c>
      <c r="D34" s="5">
        <f>$C$9*EXP(C34*$C$12)</f>
        <v>55453.358658893463</v>
      </c>
    </row>
    <row r="35" spans="2:4">
      <c r="B35" s="5">
        <f t="shared" si="0"/>
        <v>2016</v>
      </c>
      <c r="C35" s="5">
        <v>16</v>
      </c>
      <c r="D35" s="5">
        <f t="shared" si="1"/>
        <v>55505.979900707738</v>
      </c>
    </row>
    <row r="36" spans="2:4">
      <c r="B36" s="5">
        <f t="shared" si="0"/>
        <v>2017</v>
      </c>
      <c r="C36" s="5">
        <v>17</v>
      </c>
      <c r="D36" s="5">
        <f t="shared" si="1"/>
        <v>55558.651076289003</v>
      </c>
    </row>
    <row r="37" spans="2:4">
      <c r="B37" s="5">
        <f t="shared" si="0"/>
        <v>2018</v>
      </c>
      <c r="C37" s="5">
        <v>18</v>
      </c>
      <c r="D37" s="5">
        <f t="shared" si="1"/>
        <v>55611.372233020811</v>
      </c>
    </row>
    <row r="38" spans="2:4">
      <c r="B38" s="5">
        <f t="shared" si="0"/>
        <v>2019</v>
      </c>
      <c r="C38" s="5">
        <v>19</v>
      </c>
      <c r="D38" s="5">
        <f t="shared" si="1"/>
        <v>55664.143418331674</v>
      </c>
    </row>
    <row r="39" spans="2:4">
      <c r="B39" s="5">
        <f t="shared" si="0"/>
        <v>2020</v>
      </c>
      <c r="C39" s="5">
        <v>20</v>
      </c>
      <c r="D39" s="5">
        <f t="shared" si="1"/>
        <v>55716.964679695098</v>
      </c>
    </row>
    <row r="40" spans="2:4">
      <c r="B40" s="5">
        <f t="shared" si="0"/>
        <v>2021</v>
      </c>
      <c r="C40" s="5">
        <v>21</v>
      </c>
      <c r="D40" s="5">
        <f t="shared" si="1"/>
        <v>55769.836064629642</v>
      </c>
    </row>
    <row r="41" spans="2:4">
      <c r="B41" s="5">
        <f t="shared" si="0"/>
        <v>2022</v>
      </c>
      <c r="C41" s="5">
        <v>22</v>
      </c>
      <c r="D41" s="5">
        <f t="shared" si="1"/>
        <v>55822.757620698976</v>
      </c>
    </row>
    <row r="42" spans="2:4">
      <c r="B42" s="5">
        <f t="shared" si="0"/>
        <v>2023</v>
      </c>
      <c r="C42" s="5">
        <v>23</v>
      </c>
      <c r="D42" s="5">
        <f t="shared" si="1"/>
        <v>55875.729395511902</v>
      </c>
    </row>
    <row r="43" spans="2:4">
      <c r="B43" s="5">
        <f t="shared" si="0"/>
        <v>2024</v>
      </c>
      <c r="C43" s="5">
        <v>24</v>
      </c>
      <c r="D43" s="5">
        <f t="shared" si="1"/>
        <v>55928.75143672237</v>
      </c>
    </row>
    <row r="44" spans="2:4">
      <c r="B44" s="5">
        <f t="shared" si="0"/>
        <v>2025</v>
      </c>
      <c r="C44" s="5">
        <v>25</v>
      </c>
      <c r="D44" s="5">
        <f t="shared" si="1"/>
        <v>55981.823792029572</v>
      </c>
    </row>
    <row r="45" spans="2:4">
      <c r="B45" s="5">
        <f t="shared" si="0"/>
        <v>2026</v>
      </c>
      <c r="C45" s="5">
        <v>26</v>
      </c>
      <c r="D45" s="5">
        <f t="shared" si="1"/>
        <v>56034.946509177971</v>
      </c>
    </row>
    <row r="46" spans="2:4">
      <c r="B46" s="5">
        <f t="shared" si="0"/>
        <v>2027</v>
      </c>
      <c r="C46" s="5">
        <v>27</v>
      </c>
      <c r="D46" s="5">
        <f t="shared" si="1"/>
        <v>56088.119635957308</v>
      </c>
    </row>
    <row r="47" spans="2:4">
      <c r="B47" s="5">
        <f t="shared" si="0"/>
        <v>2028</v>
      </c>
      <c r="C47" s="5">
        <v>28</v>
      </c>
      <c r="D47" s="5">
        <f t="shared" si="1"/>
        <v>56141.343220202711</v>
      </c>
    </row>
    <row r="48" spans="2:4">
      <c r="B48" s="5">
        <f t="shared" si="0"/>
        <v>2029</v>
      </c>
      <c r="C48" s="5">
        <v>29</v>
      </c>
      <c r="D48" s="5">
        <f t="shared" si="1"/>
        <v>56194.617309794667</v>
      </c>
    </row>
    <row r="49" spans="2:4">
      <c r="B49" s="5">
        <f t="shared" si="0"/>
        <v>2030</v>
      </c>
      <c r="C49" s="5">
        <v>30</v>
      </c>
      <c r="D49" s="5">
        <f t="shared" si="1"/>
        <v>56247.941952659123</v>
      </c>
    </row>
    <row r="50" spans="2:4">
      <c r="B50" s="5">
        <f t="shared" si="0"/>
        <v>2031</v>
      </c>
      <c r="C50" s="5">
        <v>31</v>
      </c>
      <c r="D50" s="5">
        <f t="shared" si="1"/>
        <v>56301.317196767464</v>
      </c>
    </row>
    <row r="51" spans="2:4">
      <c r="B51" s="5">
        <f t="shared" si="0"/>
        <v>2032</v>
      </c>
      <c r="C51" s="5">
        <v>32</v>
      </c>
      <c r="D51" s="5">
        <f t="shared" si="1"/>
        <v>56354.743090136661</v>
      </c>
    </row>
    <row r="52" spans="2:4">
      <c r="B52" s="5">
        <f t="shared" si="0"/>
        <v>2033</v>
      </c>
      <c r="C52" s="5">
        <v>33</v>
      </c>
      <c r="D52" s="5">
        <f t="shared" si="1"/>
        <v>56408.219680829185</v>
      </c>
    </row>
    <row r="53" spans="2:4">
      <c r="B53" s="5">
        <f t="shared" si="0"/>
        <v>2034</v>
      </c>
      <c r="C53" s="5">
        <v>34</v>
      </c>
      <c r="D53" s="5">
        <f t="shared" si="1"/>
        <v>56461.747016953166</v>
      </c>
    </row>
    <row r="54" spans="2:4">
      <c r="B54" s="5">
        <f t="shared" si="0"/>
        <v>2035</v>
      </c>
      <c r="C54" s="5">
        <v>35</v>
      </c>
      <c r="D54" s="5">
        <f t="shared" si="1"/>
        <v>56515.325146662348</v>
      </c>
    </row>
    <row r="55" spans="2:4">
      <c r="B55" s="5">
        <f t="shared" si="0"/>
        <v>2036</v>
      </c>
      <c r="C55" s="5">
        <v>36</v>
      </c>
      <c r="D55" s="5">
        <f t="shared" si="1"/>
        <v>56568.954118156187</v>
      </c>
    </row>
    <row r="56" spans="2:4">
      <c r="B56" s="5">
        <f t="shared" si="0"/>
        <v>2037</v>
      </c>
      <c r="C56" s="5">
        <v>37</v>
      </c>
      <c r="D56" s="5">
        <f t="shared" si="1"/>
        <v>56622.633979679871</v>
      </c>
    </row>
    <row r="57" spans="2:4">
      <c r="B57" s="5">
        <f t="shared" si="0"/>
        <v>2038</v>
      </c>
      <c r="C57" s="5">
        <v>38</v>
      </c>
      <c r="D57" s="5">
        <f t="shared" si="1"/>
        <v>56676.364779524367</v>
      </c>
    </row>
    <row r="58" spans="2:4">
      <c r="B58" s="5">
        <f t="shared" si="0"/>
        <v>2039</v>
      </c>
      <c r="C58" s="5">
        <v>39</v>
      </c>
      <c r="D58" s="5">
        <f t="shared" si="1"/>
        <v>56730.14656602648</v>
      </c>
    </row>
    <row r="59" spans="2:4">
      <c r="B59" s="5">
        <f t="shared" si="0"/>
        <v>2040</v>
      </c>
      <c r="C59" s="5">
        <v>40</v>
      </c>
      <c r="D59" s="5">
        <f t="shared" si="1"/>
        <v>56783.979387568877</v>
      </c>
    </row>
    <row r="60" spans="2:4">
      <c r="B60" s="5">
        <f t="shared" si="0"/>
        <v>2041</v>
      </c>
      <c r="C60" s="5">
        <v>41</v>
      </c>
      <c r="D60" s="5">
        <f t="shared" si="1"/>
        <v>56837.863292580121</v>
      </c>
    </row>
    <row r="61" spans="2:4">
      <c r="B61" s="5">
        <f t="shared" si="0"/>
        <v>2042</v>
      </c>
      <c r="C61" s="5">
        <v>42</v>
      </c>
      <c r="D61" s="5">
        <f t="shared" si="1"/>
        <v>56891.798329534751</v>
      </c>
    </row>
    <row r="62" spans="2:4">
      <c r="B62" s="5">
        <f t="shared" si="0"/>
        <v>2043</v>
      </c>
      <c r="C62" s="5">
        <v>43</v>
      </c>
      <c r="D62" s="5">
        <f t="shared" si="1"/>
        <v>56945.784546953306</v>
      </c>
    </row>
    <row r="63" spans="2:4">
      <c r="B63" s="5">
        <f t="shared" si="0"/>
        <v>2044</v>
      </c>
      <c r="C63" s="5">
        <v>44</v>
      </c>
      <c r="D63" s="5">
        <f t="shared" si="1"/>
        <v>56999.821993402344</v>
      </c>
    </row>
    <row r="64" spans="2:4">
      <c r="B64" s="5">
        <f t="shared" si="0"/>
        <v>2045</v>
      </c>
      <c r="C64" s="5">
        <v>45</v>
      </c>
      <c r="D64" s="5">
        <f t="shared" si="1"/>
        <v>57053.910717494524</v>
      </c>
    </row>
    <row r="65" spans="2:4">
      <c r="B65" s="5">
        <f t="shared" si="0"/>
        <v>2046</v>
      </c>
      <c r="C65" s="5">
        <v>46</v>
      </c>
      <c r="D65" s="5">
        <f t="shared" si="1"/>
        <v>57108.05076788865</v>
      </c>
    </row>
    <row r="66" spans="2:4">
      <c r="B66" s="5">
        <f t="shared" si="0"/>
        <v>2047</v>
      </c>
      <c r="C66" s="5">
        <v>47</v>
      </c>
      <c r="D66" s="5">
        <f t="shared" si="1"/>
        <v>57162.242193289669</v>
      </c>
    </row>
    <row r="67" spans="2:4">
      <c r="B67" s="5">
        <f t="shared" si="0"/>
        <v>2048</v>
      </c>
      <c r="C67" s="5">
        <v>48</v>
      </c>
      <c r="D67" s="5">
        <f t="shared" si="1"/>
        <v>57216.485042448767</v>
      </c>
    </row>
    <row r="68" spans="2:4">
      <c r="B68" s="5">
        <f t="shared" si="0"/>
        <v>2049</v>
      </c>
      <c r="C68" s="5">
        <v>49</v>
      </c>
      <c r="D68" s="5">
        <f t="shared" si="1"/>
        <v>57270.779364163383</v>
      </c>
    </row>
    <row r="69" spans="2:4">
      <c r="B69" s="5">
        <f t="shared" si="0"/>
        <v>2050</v>
      </c>
      <c r="C69" s="5">
        <v>50</v>
      </c>
      <c r="D69" s="5">
        <f t="shared" si="1"/>
        <v>57325.125207277255</v>
      </c>
    </row>
    <row r="70" spans="2:4">
      <c r="B70" s="5">
        <f t="shared" si="0"/>
        <v>2051</v>
      </c>
      <c r="C70" s="5">
        <v>51</v>
      </c>
      <c r="D70" s="5">
        <f t="shared" si="1"/>
        <v>57379.522620680495</v>
      </c>
    </row>
    <row r="71" spans="2:4">
      <c r="B71" s="5">
        <f t="shared" si="0"/>
        <v>2052</v>
      </c>
      <c r="C71" s="5">
        <v>52</v>
      </c>
      <c r="D71" s="5">
        <f t="shared" si="1"/>
        <v>57433.9716533096</v>
      </c>
    </row>
    <row r="72" spans="2:4">
      <c r="B72" s="5">
        <f t="shared" si="0"/>
        <v>2053</v>
      </c>
      <c r="C72" s="5">
        <v>53</v>
      </c>
      <c r="D72" s="5">
        <f t="shared" si="1"/>
        <v>57488.472354147467</v>
      </c>
    </row>
    <row r="73" spans="2:4">
      <c r="B73" s="5">
        <f t="shared" si="0"/>
        <v>2054</v>
      </c>
      <c r="C73" s="5">
        <v>54</v>
      </c>
      <c r="D73" s="5">
        <f t="shared" si="1"/>
        <v>57543.024772223514</v>
      </c>
    </row>
    <row r="74" spans="2:4">
      <c r="B74" s="5">
        <f t="shared" si="0"/>
        <v>2055</v>
      </c>
      <c r="C74" s="5">
        <v>55</v>
      </c>
      <c r="D74" s="5">
        <f t="shared" si="1"/>
        <v>57597.628956613691</v>
      </c>
    </row>
    <row r="75" spans="2:4">
      <c r="B75" s="5">
        <f t="shared" si="0"/>
        <v>2056</v>
      </c>
      <c r="C75" s="5">
        <v>56</v>
      </c>
      <c r="D75" s="5">
        <f t="shared" si="1"/>
        <v>57652.284956440475</v>
      </c>
    </row>
    <row r="76" spans="2:4">
      <c r="B76" s="5">
        <f t="shared" si="0"/>
        <v>2057</v>
      </c>
      <c r="C76" s="5">
        <v>57</v>
      </c>
      <c r="D76" s="5">
        <f t="shared" si="1"/>
        <v>57706.992820872991</v>
      </c>
    </row>
    <row r="77" spans="2:4">
      <c r="B77" s="5">
        <f t="shared" si="0"/>
        <v>2058</v>
      </c>
      <c r="C77" s="5">
        <v>58</v>
      </c>
      <c r="D77" s="5">
        <f t="shared" si="1"/>
        <v>57761.752599127016</v>
      </c>
    </row>
    <row r="78" spans="2:4">
      <c r="B78" s="5">
        <f t="shared" si="0"/>
        <v>2059</v>
      </c>
      <c r="C78" s="5">
        <v>59</v>
      </c>
      <c r="D78" s="5">
        <f t="shared" si="1"/>
        <v>57816.564340465033</v>
      </c>
    </row>
    <row r="79" spans="2:4">
      <c r="B79" s="5">
        <f>B78+$C$15</f>
        <v>2060</v>
      </c>
      <c r="C79" s="5">
        <v>60</v>
      </c>
      <c r="D79" s="5">
        <f t="shared" si="1"/>
        <v>57871.428094196257</v>
      </c>
    </row>
  </sheetData>
  <mergeCells count="2">
    <mergeCell ref="B2:C2"/>
    <mergeCell ref="E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Model</vt:lpstr>
      <vt:lpstr>Equations</vt:lpstr>
      <vt:lpstr>Questions</vt:lpstr>
      <vt:lpstr>Formulas</vt:lpstr>
      <vt:lpstr>Population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Daumberger</dc:creator>
  <cp:lastModifiedBy>Franziska Daumberger</cp:lastModifiedBy>
  <dcterms:created xsi:type="dcterms:W3CDTF">2020-09-10T22:27:54Z</dcterms:created>
  <dcterms:modified xsi:type="dcterms:W3CDTF">2020-12-12T21:26:21Z</dcterms:modified>
</cp:coreProperties>
</file>