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0" yWindow="0" windowWidth="21640" windowHeight="14780" tabRatio="500" activeTab="3"/>
  </bookViews>
  <sheets>
    <sheet name="4Point" sheetId="1" r:id="rId1"/>
    <sheet name="3Point" sheetId="2" r:id="rId2"/>
    <sheet name="Density" sheetId="3" r:id="rId3"/>
    <sheet name="FEA" sheetId="5" r:id="rId4"/>
  </sheets>
  <externalReferences>
    <externalReference r:id="rId5"/>
    <externalReference r:id="rId6"/>
  </externalReferenc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5" l="1"/>
  <c r="E12" i="5"/>
  <c r="E17" i="5"/>
  <c r="E22" i="5"/>
  <c r="E27" i="5"/>
  <c r="E2" i="5"/>
  <c r="H14" i="3"/>
  <c r="I14" i="3"/>
  <c r="J14" i="3"/>
  <c r="P12" i="3"/>
  <c r="Q12" i="3"/>
  <c r="C34" i="3"/>
  <c r="P13" i="3"/>
  <c r="Q13" i="3"/>
  <c r="C33" i="3"/>
  <c r="P11" i="3"/>
  <c r="Q11" i="3"/>
  <c r="C32" i="3"/>
  <c r="H13" i="3"/>
  <c r="I13" i="3"/>
  <c r="J13" i="3"/>
  <c r="C31" i="3"/>
  <c r="C30" i="3"/>
  <c r="C29" i="3"/>
  <c r="H12" i="3"/>
  <c r="I12" i="3"/>
  <c r="J12" i="3"/>
  <c r="C28" i="3"/>
  <c r="C27" i="3"/>
  <c r="C26" i="3"/>
  <c r="C14" i="3"/>
  <c r="C16" i="3"/>
  <c r="B34" i="3"/>
  <c r="C17" i="3"/>
  <c r="B33" i="3"/>
  <c r="C15" i="3"/>
  <c r="B32" i="3"/>
  <c r="C13" i="3"/>
  <c r="B31" i="3"/>
  <c r="B30" i="3"/>
  <c r="B29" i="3"/>
  <c r="C12" i="3"/>
  <c r="B28" i="3"/>
  <c r="B27" i="3"/>
  <c r="B26" i="3"/>
  <c r="P14" i="3"/>
  <c r="Q14" i="3"/>
  <c r="C18" i="3"/>
  <c r="C7" i="1"/>
  <c r="C8" i="1"/>
  <c r="C9" i="1"/>
  <c r="C10" i="1"/>
  <c r="C11" i="1"/>
  <c r="D7" i="1"/>
  <c r="B7" i="5"/>
  <c r="C12" i="1"/>
  <c r="C13" i="1"/>
  <c r="C14" i="1"/>
  <c r="C15" i="1"/>
  <c r="C16" i="1"/>
  <c r="D12" i="1"/>
  <c r="B12" i="5"/>
  <c r="C17" i="1"/>
  <c r="C18" i="1"/>
  <c r="C19" i="1"/>
  <c r="C20" i="1"/>
  <c r="C21" i="1"/>
  <c r="D17" i="1"/>
  <c r="B17" i="5"/>
  <c r="C22" i="1"/>
  <c r="C23" i="1"/>
  <c r="C24" i="1"/>
  <c r="C25" i="1"/>
  <c r="C26" i="1"/>
  <c r="D22" i="1"/>
  <c r="B22" i="5"/>
  <c r="C27" i="1"/>
  <c r="C28" i="1"/>
  <c r="C29" i="1"/>
  <c r="C30" i="1"/>
  <c r="C31" i="1"/>
  <c r="D27" i="1"/>
  <c r="B27" i="5"/>
  <c r="C32" i="1"/>
  <c r="C33" i="1"/>
  <c r="C34" i="1"/>
  <c r="C35" i="1"/>
  <c r="C36" i="1"/>
  <c r="D32" i="1"/>
  <c r="B32" i="5"/>
  <c r="C37" i="1"/>
  <c r="C38" i="1"/>
  <c r="C39" i="1"/>
  <c r="C40" i="1"/>
  <c r="C41" i="1"/>
  <c r="D37" i="1"/>
  <c r="B37" i="5"/>
  <c r="C42" i="1"/>
  <c r="C43" i="1"/>
  <c r="C44" i="1"/>
  <c r="C45" i="1"/>
  <c r="C46" i="1"/>
  <c r="D42" i="1"/>
  <c r="B42" i="5"/>
  <c r="C2" i="1"/>
  <c r="C3" i="1"/>
  <c r="C4" i="1"/>
  <c r="C5" i="1"/>
  <c r="C6" i="1"/>
  <c r="D2" i="1"/>
  <c r="B2" i="5"/>
  <c r="C41" i="2"/>
  <c r="A3" i="2"/>
  <c r="A4" i="2"/>
  <c r="A5" i="2"/>
  <c r="A6" i="2"/>
  <c r="A22" i="2"/>
  <c r="A23" i="2"/>
  <c r="A24" i="2"/>
  <c r="A25" i="2"/>
  <c r="A26" i="2"/>
  <c r="A27" i="2"/>
  <c r="A28" i="2"/>
  <c r="A29" i="2"/>
  <c r="A30" i="2"/>
  <c r="A31" i="2"/>
  <c r="A17" i="2"/>
  <c r="A18" i="2"/>
  <c r="A19" i="2"/>
  <c r="A20" i="2"/>
  <c r="A21" i="2"/>
  <c r="A32" i="2"/>
  <c r="A33" i="2"/>
  <c r="A34" i="2"/>
  <c r="A35" i="2"/>
  <c r="A36" i="2"/>
  <c r="A7" i="2"/>
  <c r="A8" i="2"/>
  <c r="A9" i="2"/>
  <c r="A10" i="2"/>
  <c r="A11" i="2"/>
  <c r="A12" i="2"/>
  <c r="A13" i="2"/>
  <c r="A14" i="2"/>
  <c r="A15" i="2"/>
  <c r="A16" i="2"/>
  <c r="A47" i="2"/>
  <c r="A48" i="2"/>
  <c r="A49" i="2"/>
  <c r="A50" i="2"/>
  <c r="A51" i="2"/>
  <c r="A42" i="2"/>
  <c r="A43" i="2"/>
  <c r="A44" i="2"/>
  <c r="A45" i="2"/>
  <c r="A46" i="2"/>
  <c r="A37" i="2"/>
  <c r="A38" i="2"/>
  <c r="A39" i="2"/>
  <c r="A40" i="2"/>
  <c r="A41" i="2"/>
  <c r="C40" i="2"/>
  <c r="C39" i="2"/>
  <c r="C38" i="2"/>
  <c r="C37" i="2"/>
  <c r="D37" i="2"/>
  <c r="C46" i="2"/>
  <c r="C45" i="2"/>
  <c r="C44" i="2"/>
  <c r="C43" i="2"/>
  <c r="C42" i="2"/>
  <c r="D42" i="2"/>
  <c r="C51" i="2"/>
  <c r="C50" i="2"/>
  <c r="C49" i="2"/>
  <c r="C48" i="2"/>
  <c r="C47" i="2"/>
  <c r="D47" i="2"/>
  <c r="C16" i="2"/>
  <c r="C15" i="2"/>
  <c r="C14" i="2"/>
  <c r="C13" i="2"/>
  <c r="C12" i="2"/>
  <c r="C11" i="2"/>
  <c r="C10" i="2"/>
  <c r="C9" i="2"/>
  <c r="C8" i="2"/>
  <c r="C7" i="2"/>
  <c r="D7" i="2"/>
  <c r="C36" i="2"/>
  <c r="C35" i="2"/>
  <c r="C34" i="2"/>
  <c r="C33" i="2"/>
  <c r="C32" i="2"/>
  <c r="D32" i="2"/>
  <c r="C21" i="2"/>
  <c r="C20" i="2"/>
  <c r="C19" i="2"/>
  <c r="C18" i="2"/>
  <c r="C17" i="2"/>
  <c r="D17" i="2"/>
  <c r="C31" i="2"/>
  <c r="C30" i="2"/>
  <c r="C29" i="2"/>
  <c r="C28" i="2"/>
  <c r="C27" i="2"/>
  <c r="D27" i="2"/>
  <c r="C26" i="2"/>
  <c r="C25" i="2"/>
  <c r="C24" i="2"/>
  <c r="C23" i="2"/>
  <c r="C22" i="2"/>
  <c r="D22" i="2"/>
  <c r="C6" i="2"/>
  <c r="C5" i="2"/>
  <c r="C4" i="2"/>
  <c r="C3" i="2"/>
  <c r="C2" i="2"/>
  <c r="D2" i="2"/>
  <c r="A3" i="1"/>
  <c r="A4" i="1"/>
  <c r="A5" i="1"/>
  <c r="A6" i="1"/>
  <c r="A12" i="1"/>
  <c r="A13" i="1"/>
  <c r="A14" i="1"/>
  <c r="A15" i="1"/>
  <c r="A16" i="1"/>
  <c r="A42" i="1"/>
  <c r="A43" i="1"/>
  <c r="A44" i="1"/>
  <c r="A45" i="1"/>
  <c r="A46" i="1"/>
  <c r="A27" i="1"/>
  <c r="A28" i="1"/>
  <c r="A29" i="1"/>
  <c r="A30" i="1"/>
  <c r="A31" i="1"/>
  <c r="A17" i="1"/>
  <c r="A18" i="1"/>
  <c r="A19" i="1"/>
  <c r="A20" i="1"/>
  <c r="A21" i="1"/>
  <c r="A37" i="1"/>
  <c r="A38" i="1"/>
  <c r="A39" i="1"/>
  <c r="A40" i="1"/>
  <c r="A41" i="1"/>
  <c r="A7" i="1"/>
  <c r="A8" i="1"/>
  <c r="A9" i="1"/>
  <c r="A10" i="1"/>
  <c r="A11" i="1"/>
  <c r="A22" i="1"/>
  <c r="A23" i="1"/>
  <c r="A24" i="1"/>
  <c r="A25" i="1"/>
  <c r="A26" i="1"/>
  <c r="A32" i="1"/>
  <c r="A33" i="1"/>
  <c r="A34" i="1"/>
  <c r="A35" i="1"/>
  <c r="A36" i="1"/>
</calcChain>
</file>

<file path=xl/sharedStrings.xml><?xml version="1.0" encoding="utf-8"?>
<sst xmlns="http://schemas.openxmlformats.org/spreadsheetml/2006/main" count="125" uniqueCount="75">
  <si>
    <t>Sample Number</t>
  </si>
  <si>
    <t>Composite</t>
  </si>
  <si>
    <t>Max Stress (PSI)</t>
  </si>
  <si>
    <t>Average Max Stress</t>
  </si>
  <si>
    <t>Notes</t>
  </si>
  <si>
    <t>Divinylcell &amp; Carbon Fiber</t>
  </si>
  <si>
    <t>Polystyrene &amp; Carbon Fiber</t>
  </si>
  <si>
    <t>I-Foam &amp; Carbon Fiber</t>
  </si>
  <si>
    <t>Polystyrene &amp; Light Glass</t>
  </si>
  <si>
    <t>Divinylcell &amp; Light Glass</t>
  </si>
  <si>
    <t>I-Foam &amp; Light Glass</t>
  </si>
  <si>
    <t>Polystyrene &amp; Heavy Glass</t>
  </si>
  <si>
    <t>Divinylcell &amp; Heavy Glass</t>
  </si>
  <si>
    <t>I-Foam &amp; Heavy Glass</t>
  </si>
  <si>
    <t>Short Beam Strength</t>
  </si>
  <si>
    <t>Average Short Beam Strength (PSI)</t>
  </si>
  <si>
    <t>Material</t>
  </si>
  <si>
    <t>Density</t>
  </si>
  <si>
    <t>Yield or Compressive Strength</t>
  </si>
  <si>
    <t>Images</t>
  </si>
  <si>
    <t>Carbon Fiber</t>
  </si>
  <si>
    <t>0.0004637 lbs./in^2</t>
  </si>
  <si>
    <t>580 ksi yield</t>
  </si>
  <si>
    <t>E-Glass Light</t>
  </si>
  <si>
    <t>0.0004409 lbs./in^2</t>
  </si>
  <si>
    <t>268 ksi yield</t>
  </si>
  <si>
    <t>E-Glass Heavy</t>
  </si>
  <si>
    <t>0.0007874 lbs./in^2</t>
  </si>
  <si>
    <t>592 ksi yield</t>
  </si>
  <si>
    <t>EPS Foam</t>
  </si>
  <si>
    <t>0.000795 lbs./in^3</t>
  </si>
  <si>
    <t>0.0232 ksi compressive</t>
  </si>
  <si>
    <t>Divinycell Foam</t>
  </si>
  <si>
    <t>0.00159 lbs./in^3</t>
  </si>
  <si>
    <t>0.0624 ksi compressive</t>
  </si>
  <si>
    <t>I-Foam</t>
  </si>
  <si>
    <t>0.000880 lbs./in^3</t>
  </si>
  <si>
    <t>Undetermined</t>
  </si>
  <si>
    <t>PP Foam</t>
  </si>
  <si>
    <t>0.0305 ksi compressive</t>
  </si>
  <si>
    <t>N/A</t>
  </si>
  <si>
    <t>Foam</t>
  </si>
  <si>
    <t>Fiber</t>
  </si>
  <si>
    <t>Denisty lbs./in^3</t>
  </si>
  <si>
    <t>Density lbs./in^2</t>
  </si>
  <si>
    <t>Average Max Stress 4 Point</t>
  </si>
  <si>
    <t>Average Max Stress Point FEA</t>
  </si>
  <si>
    <t>SUP Blank Bottom Surface Area (in^2)</t>
  </si>
  <si>
    <t>SUP Blank Volume (in^3)</t>
  </si>
  <si>
    <t>Weight (lbs)</t>
  </si>
  <si>
    <t>Price $/lb</t>
  </si>
  <si>
    <t>* indicated materials may be aquired through donations</t>
  </si>
  <si>
    <t>Carbon Fiber*</t>
  </si>
  <si>
    <t>^ indicates materials may not be able to be aquired</t>
  </si>
  <si>
    <t>PP Foam^</t>
  </si>
  <si>
    <t>Divinycell Foam^</t>
  </si>
  <si>
    <t>Total Lbs</t>
  </si>
  <si>
    <t>Total Cost - minus machining</t>
  </si>
  <si>
    <t>Density - lb^2</t>
  </si>
  <si>
    <t>Combination</t>
  </si>
  <si>
    <t>Carbon &amp; EPS</t>
  </si>
  <si>
    <t>Carbon &amp; Ifoam</t>
  </si>
  <si>
    <t>Carbon &amp; Divinylcell</t>
  </si>
  <si>
    <t>Light + EPS</t>
  </si>
  <si>
    <t>Light + Ifoam</t>
  </si>
  <si>
    <t>Light + Divinylcell</t>
  </si>
  <si>
    <t>Heavy + EPS</t>
  </si>
  <si>
    <t>Heavy + Ifoam</t>
  </si>
  <si>
    <t>Heavy + Divinylcell</t>
  </si>
  <si>
    <t>Total Weight (lbs)</t>
  </si>
  <si>
    <t>Total Cost ($)</t>
  </si>
  <si>
    <t>Max Stress Point FEA</t>
  </si>
  <si>
    <t>Safety Factor</t>
  </si>
  <si>
    <t>Fracture</t>
  </si>
  <si>
    <t>* the cost values are estimates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</si>
</sst>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12"/>
      <color rgb="FF000000"/>
      <name val="Times New Roman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/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3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77">
    <xf numFmtId="0" fontId="0" fillId="0" borderId="0" xfId="0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0" fillId="0" borderId="0" xfId="0" applyBorder="1"/>
    <xf numFmtId="0" fontId="0" fillId="2" borderId="4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0" borderId="0" xfId="0" applyFill="1" applyBorder="1"/>
    <xf numFmtId="0" fontId="0" fillId="0" borderId="4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5" fillId="0" borderId="9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0" fillId="0" borderId="3" xfId="0" applyNumberFormat="1" applyBorder="1"/>
    <xf numFmtId="164" fontId="0" fillId="0" borderId="4" xfId="0" applyNumberFormat="1" applyBorder="1"/>
    <xf numFmtId="164" fontId="0" fillId="0" borderId="16" xfId="0" applyNumberFormat="1" applyBorder="1"/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2" fontId="5" fillId="0" borderId="3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1" fontId="0" fillId="2" borderId="1" xfId="0" applyNumberFormat="1" applyFill="1" applyBorder="1" applyAlignment="1">
      <alignment horizontal="center" vertical="center"/>
    </xf>
    <xf numFmtId="1" fontId="0" fillId="2" borderId="2" xfId="0" applyNumberFormat="1" applyFill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horizontal="center" vertical="center"/>
    </xf>
    <xf numFmtId="164" fontId="0" fillId="2" borderId="2" xfId="0" applyNumberFormat="1" applyFill="1" applyBorder="1" applyAlignment="1">
      <alignment horizontal="center" vertical="center"/>
    </xf>
    <xf numFmtId="164" fontId="0" fillId="2" borderId="3" xfId="0" applyNumberForma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4" fontId="0" fillId="0" borderId="2" xfId="0" applyNumberFormat="1" applyFill="1" applyBorder="1" applyAlignment="1">
      <alignment horizontal="center" vertical="center"/>
    </xf>
    <xf numFmtId="164" fontId="0" fillId="0" borderId="3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</cellXfs>
  <cellStyles count="1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0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Composite</a:t>
            </a:r>
            <a:r>
              <a:rPr lang="en-US" baseline="0"/>
              <a:t> Flexural Strength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'4Point'!$B$2:$B$46</c:f>
              <c:strCache>
                <c:ptCount val="41"/>
                <c:pt idx="0">
                  <c:v>Divinylcell &amp; Carbon Fiber</c:v>
                </c:pt>
                <c:pt idx="5">
                  <c:v>Polystyrene &amp; Heavy Glass</c:v>
                </c:pt>
                <c:pt idx="10">
                  <c:v>Polystyrene &amp; Carbon Fiber</c:v>
                </c:pt>
                <c:pt idx="15">
                  <c:v>Divinylcell &amp; Light Glass</c:v>
                </c:pt>
                <c:pt idx="20">
                  <c:v>Divinylcell &amp; Heavy Glass</c:v>
                </c:pt>
                <c:pt idx="25">
                  <c:v>Polystyrene &amp; Light Glass</c:v>
                </c:pt>
                <c:pt idx="30">
                  <c:v>I-Foam &amp; Heavy Glass</c:v>
                </c:pt>
                <c:pt idx="35">
                  <c:v>I-Foam &amp; Light Glass</c:v>
                </c:pt>
                <c:pt idx="40">
                  <c:v>I-Foam &amp; Carbon Fiber</c:v>
                </c:pt>
              </c:strCache>
            </c:strRef>
          </c:cat>
          <c:val>
            <c:numRef>
              <c:f>'4Point'!$D$2:$D$46</c:f>
              <c:numCache>
                <c:formatCode>0</c:formatCode>
                <c:ptCount val="45"/>
                <c:pt idx="0">
                  <c:v>2235.40224</c:v>
                </c:pt>
                <c:pt idx="5">
                  <c:v>1508.59776</c:v>
                </c:pt>
                <c:pt idx="10">
                  <c:v>1105.67424</c:v>
                </c:pt>
                <c:pt idx="15">
                  <c:v>896.01024</c:v>
                </c:pt>
                <c:pt idx="20">
                  <c:v>393.86112</c:v>
                </c:pt>
                <c:pt idx="25">
                  <c:v>249.53856</c:v>
                </c:pt>
                <c:pt idx="30">
                  <c:v>235.37664</c:v>
                </c:pt>
                <c:pt idx="35">
                  <c:v>180.20352</c:v>
                </c:pt>
                <c:pt idx="40">
                  <c:v>119.22432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axId val="2119353416"/>
        <c:axId val="2100466952"/>
      </c:barChart>
      <c:catAx>
        <c:axId val="21193534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00466952"/>
        <c:crosses val="autoZero"/>
        <c:auto val="1"/>
        <c:lblAlgn val="ctr"/>
        <c:lblOffset val="100"/>
        <c:noMultiLvlLbl val="0"/>
      </c:catAx>
      <c:valAx>
        <c:axId val="21004669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Maximum Stress (PSI)</a:t>
                </a:r>
              </a:p>
            </c:rich>
          </c:tx>
          <c:layout/>
          <c:overlay val="0"/>
        </c:title>
        <c:numFmt formatCode="0" sourceLinked="1"/>
        <c:majorTickMark val="out"/>
        <c:minorTickMark val="none"/>
        <c:tickLblPos val="nextTo"/>
        <c:crossAx val="21193534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Composite Short Beam Strength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'3Point'!$B$2:$B$51</c:f>
              <c:strCache>
                <c:ptCount val="46"/>
                <c:pt idx="0">
                  <c:v>Divinylcell &amp; Carbon Fiber</c:v>
                </c:pt>
                <c:pt idx="5">
                  <c:v>Polystyrene &amp; Heavy Glass</c:v>
                </c:pt>
                <c:pt idx="15">
                  <c:v>Polystyrene &amp; Carbon Fiber</c:v>
                </c:pt>
                <c:pt idx="20">
                  <c:v>Divinylcell &amp; Light Glass</c:v>
                </c:pt>
                <c:pt idx="25">
                  <c:v>Divinylcell &amp; Heavy Glass</c:v>
                </c:pt>
                <c:pt idx="30">
                  <c:v>Polystyrene &amp; Light Glass</c:v>
                </c:pt>
                <c:pt idx="35">
                  <c:v>I-Foam &amp; Heavy Glass</c:v>
                </c:pt>
                <c:pt idx="40">
                  <c:v>I-Foam &amp; Light Glass</c:v>
                </c:pt>
                <c:pt idx="45">
                  <c:v>I-Foam &amp; Carbon Fiber</c:v>
                </c:pt>
              </c:strCache>
            </c:strRef>
          </c:cat>
          <c:val>
            <c:numRef>
              <c:f>'3Point'!$D$2:$D$51</c:f>
              <c:numCache>
                <c:formatCode>General</c:formatCode>
                <c:ptCount val="50"/>
                <c:pt idx="0">
                  <c:v>183.0</c:v>
                </c:pt>
                <c:pt idx="5">
                  <c:v>133.38</c:v>
                </c:pt>
                <c:pt idx="15">
                  <c:v>130.32</c:v>
                </c:pt>
                <c:pt idx="20">
                  <c:v>124.2</c:v>
                </c:pt>
                <c:pt idx="25">
                  <c:v>97.44</c:v>
                </c:pt>
                <c:pt idx="30">
                  <c:v>47.28</c:v>
                </c:pt>
                <c:pt idx="35">
                  <c:v>31.92</c:v>
                </c:pt>
                <c:pt idx="40">
                  <c:v>26.4</c:v>
                </c:pt>
                <c:pt idx="45">
                  <c:v>13.8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overlap val="20"/>
        <c:axId val="2098503144"/>
        <c:axId val="2055867256"/>
      </c:barChart>
      <c:catAx>
        <c:axId val="20985031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055867256"/>
        <c:crosses val="autoZero"/>
        <c:auto val="1"/>
        <c:lblAlgn val="ctr"/>
        <c:lblOffset val="100"/>
        <c:noMultiLvlLbl val="0"/>
      </c:catAx>
      <c:valAx>
        <c:axId val="205586725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Short Beam Strength (PSI)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985031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</a:t>
            </a:r>
            <a:r>
              <a:rPr lang="en-US"/>
              <a:t>Weight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Density!$A$26:$A$34</c:f>
              <c:strCache>
                <c:ptCount val="1"/>
                <c:pt idx="0">
                  <c:v>Carbon &amp; EPS Carbon &amp; Ifoam Carbon &amp; Divinylcell Light + EPS Light + Ifoam Light + Divinylcell Heavy + EPS Heavy + Ifoam Heavy + Divinylcell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Density!$A$26:$A$34</c:f>
              <c:strCache>
                <c:ptCount val="9"/>
                <c:pt idx="0">
                  <c:v>Carbon &amp; EPS</c:v>
                </c:pt>
                <c:pt idx="1">
                  <c:v>Carbon &amp; Ifoam</c:v>
                </c:pt>
                <c:pt idx="2">
                  <c:v>Carbon &amp; Divinylcell</c:v>
                </c:pt>
                <c:pt idx="3">
                  <c:v>Light + EPS</c:v>
                </c:pt>
                <c:pt idx="4">
                  <c:v>Light + Ifoam</c:v>
                </c:pt>
                <c:pt idx="5">
                  <c:v>Light + Divinylcell</c:v>
                </c:pt>
                <c:pt idx="6">
                  <c:v>Heavy + EPS</c:v>
                </c:pt>
                <c:pt idx="7">
                  <c:v>Heavy + Ifoam</c:v>
                </c:pt>
                <c:pt idx="8">
                  <c:v>Heavy + Divinylcell</c:v>
                </c:pt>
              </c:strCache>
            </c:strRef>
          </c:cat>
          <c:val>
            <c:numRef>
              <c:f>Density!$B$26:$B$34</c:f>
              <c:numCache>
                <c:formatCode>0.0</c:formatCode>
                <c:ptCount val="9"/>
                <c:pt idx="0">
                  <c:v>10.625275342</c:v>
                </c:pt>
                <c:pt idx="1">
                  <c:v>11.611180992</c:v>
                </c:pt>
                <c:pt idx="2">
                  <c:v>19.846392892</c:v>
                </c:pt>
                <c:pt idx="3">
                  <c:v>10.556233294</c:v>
                </c:pt>
                <c:pt idx="4">
                  <c:v>11.542138944</c:v>
                </c:pt>
                <c:pt idx="5">
                  <c:v>19.777350844</c:v>
                </c:pt>
                <c:pt idx="6">
                  <c:v>11.605490734</c:v>
                </c:pt>
                <c:pt idx="7">
                  <c:v>12.591396384</c:v>
                </c:pt>
                <c:pt idx="8">
                  <c:v>20.826608284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axId val="2120383240"/>
        <c:axId val="2120477816"/>
      </c:barChart>
      <c:catAx>
        <c:axId val="2120383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20477816"/>
        <c:crosses val="autoZero"/>
        <c:auto val="1"/>
        <c:lblAlgn val="ctr"/>
        <c:lblOffset val="100"/>
        <c:noMultiLvlLbl val="0"/>
      </c:catAx>
      <c:valAx>
        <c:axId val="2120477816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Weight (lbs)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12038324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Total</a:t>
            </a:r>
            <a:r>
              <a:rPr lang="en-US" baseline="0"/>
              <a:t> </a:t>
            </a:r>
            <a:r>
              <a:rPr lang="en-US"/>
              <a:t>Cost*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Density!$A$26:$A$34</c:f>
              <c:strCache>
                <c:ptCount val="1"/>
                <c:pt idx="0">
                  <c:v>Carbon &amp; EPS Carbon &amp; Ifoam Carbon &amp; Divinylcell Light + EPS Light + Ifoam Light + Divinylcell Heavy + EPS Heavy + Ifoam Heavy + Divinylcell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Density!$A$26:$A$34</c:f>
              <c:strCache>
                <c:ptCount val="9"/>
                <c:pt idx="0">
                  <c:v>Carbon &amp; EPS</c:v>
                </c:pt>
                <c:pt idx="1">
                  <c:v>Carbon &amp; Ifoam</c:v>
                </c:pt>
                <c:pt idx="2">
                  <c:v>Carbon &amp; Divinylcell</c:v>
                </c:pt>
                <c:pt idx="3">
                  <c:v>Light + EPS</c:v>
                </c:pt>
                <c:pt idx="4">
                  <c:v>Light + Ifoam</c:v>
                </c:pt>
                <c:pt idx="5">
                  <c:v>Light + Divinylcell</c:v>
                </c:pt>
                <c:pt idx="6">
                  <c:v>Heavy + EPS</c:v>
                </c:pt>
                <c:pt idx="7">
                  <c:v>Heavy + Ifoam</c:v>
                </c:pt>
                <c:pt idx="8">
                  <c:v>Heavy + Divinylcell</c:v>
                </c:pt>
              </c:strCache>
            </c:strRef>
          </c:cat>
          <c:val>
            <c:numRef>
              <c:f>Density!$C$26:$C$34</c:f>
              <c:numCache>
                <c:formatCode>0.0</c:formatCode>
                <c:ptCount val="9"/>
                <c:pt idx="0">
                  <c:v>27.6260069418</c:v>
                </c:pt>
                <c:pt idx="1">
                  <c:v>56.8354916288</c:v>
                </c:pt>
                <c:pt idx="2">
                  <c:v>144.1809327738</c:v>
                </c:pt>
                <c:pt idx="3">
                  <c:v>12.605258647816</c:v>
                </c:pt>
                <c:pt idx="4">
                  <c:v>41.814743334816</c:v>
                </c:pt>
                <c:pt idx="5">
                  <c:v>129.160184479816</c:v>
                </c:pt>
                <c:pt idx="6">
                  <c:v>32.76799825507998</c:v>
                </c:pt>
                <c:pt idx="7">
                  <c:v>61.97748294207998</c:v>
                </c:pt>
                <c:pt idx="8">
                  <c:v>149.32292408708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"/>
        <c:axId val="2121213528"/>
        <c:axId val="2120527560"/>
      </c:barChart>
      <c:catAx>
        <c:axId val="21212135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120527560"/>
        <c:crosses val="autoZero"/>
        <c:auto val="1"/>
        <c:lblAlgn val="ctr"/>
        <c:lblOffset val="100"/>
        <c:noMultiLvlLbl val="0"/>
      </c:catAx>
      <c:valAx>
        <c:axId val="212052756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($)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1212135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4" Type="http://schemas.openxmlformats.org/officeDocument/2006/relationships/image" Target="../media/image4.png"/><Relationship Id="rId5" Type="http://schemas.openxmlformats.org/officeDocument/2006/relationships/image" Target="../media/image5.png"/><Relationship Id="rId6" Type="http://schemas.openxmlformats.org/officeDocument/2006/relationships/image" Target="../media/image6.png"/><Relationship Id="rId7" Type="http://schemas.openxmlformats.org/officeDocument/2006/relationships/chart" Target="../charts/chart3.xml"/><Relationship Id="rId8" Type="http://schemas.openxmlformats.org/officeDocument/2006/relationships/chart" Target="../charts/chart4.xml"/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812800</xdr:colOff>
      <xdr:row>1</xdr:row>
      <xdr:rowOff>0</xdr:rowOff>
    </xdr:from>
    <xdr:to>
      <xdr:col>13</xdr:col>
      <xdr:colOff>25400</xdr:colOff>
      <xdr:row>41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88900</xdr:colOff>
      <xdr:row>0</xdr:row>
      <xdr:rowOff>355600</xdr:rowOff>
    </xdr:from>
    <xdr:to>
      <xdr:col>13</xdr:col>
      <xdr:colOff>419100</xdr:colOff>
      <xdr:row>41</xdr:row>
      <xdr:rowOff>88900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</xdr:row>
      <xdr:rowOff>0</xdr:rowOff>
    </xdr:from>
    <xdr:to>
      <xdr:col>3</xdr:col>
      <xdr:colOff>1130300</xdr:colOff>
      <xdr:row>1</xdr:row>
      <xdr:rowOff>863600</xdr:rowOff>
    </xdr:to>
    <xdr:pic>
      <xdr:nvPicPr>
        <xdr:cNvPr id="3073" name="Picture 1" descr="escription: IMG_2158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508000"/>
          <a:ext cx="11303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1130300</xdr:colOff>
      <xdr:row>2</xdr:row>
      <xdr:rowOff>863600</xdr:rowOff>
    </xdr:to>
    <xdr:pic>
      <xdr:nvPicPr>
        <xdr:cNvPr id="3074" name="Picture 2" descr="escription: IMG_2160.JP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1422400"/>
          <a:ext cx="11303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3</xdr:row>
      <xdr:rowOff>0</xdr:rowOff>
    </xdr:from>
    <xdr:to>
      <xdr:col>3</xdr:col>
      <xdr:colOff>1130300</xdr:colOff>
      <xdr:row>3</xdr:row>
      <xdr:rowOff>863600</xdr:rowOff>
    </xdr:to>
    <xdr:pic>
      <xdr:nvPicPr>
        <xdr:cNvPr id="3075" name="Picture 3" descr="escription: IMG_2159.JP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2349500"/>
          <a:ext cx="11303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4</xdr:row>
      <xdr:rowOff>0</xdr:rowOff>
    </xdr:from>
    <xdr:to>
      <xdr:col>3</xdr:col>
      <xdr:colOff>1130300</xdr:colOff>
      <xdr:row>4</xdr:row>
      <xdr:rowOff>800100</xdr:rowOff>
    </xdr:to>
    <xdr:pic>
      <xdr:nvPicPr>
        <xdr:cNvPr id="3076" name="Picture 4" descr="escription: IMG_2155.JP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3225800"/>
          <a:ext cx="1130300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5</xdr:row>
      <xdr:rowOff>0</xdr:rowOff>
    </xdr:from>
    <xdr:to>
      <xdr:col>3</xdr:col>
      <xdr:colOff>1130300</xdr:colOff>
      <xdr:row>5</xdr:row>
      <xdr:rowOff>863600</xdr:rowOff>
    </xdr:to>
    <xdr:pic>
      <xdr:nvPicPr>
        <xdr:cNvPr id="3077" name="Picture 5" descr="escription: IMG_2157.JP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4064000"/>
          <a:ext cx="1130300" cy="863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1130300</xdr:colOff>
      <xdr:row>6</xdr:row>
      <xdr:rowOff>825500</xdr:rowOff>
    </xdr:to>
    <xdr:pic>
      <xdr:nvPicPr>
        <xdr:cNvPr id="3078" name="Picture 6" descr="escription: IMG_2156.JP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4991100"/>
          <a:ext cx="1130300" cy="82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533400</xdr:colOff>
      <xdr:row>23</xdr:row>
      <xdr:rowOff>50800</xdr:rowOff>
    </xdr:from>
    <xdr:to>
      <xdr:col>9</xdr:col>
      <xdr:colOff>190500</xdr:colOff>
      <xdr:row>61</xdr:row>
      <xdr:rowOff>127000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596900</xdr:colOff>
      <xdr:row>23</xdr:row>
      <xdr:rowOff>50800</xdr:rowOff>
    </xdr:from>
    <xdr:to>
      <xdr:col>15</xdr:col>
      <xdr:colOff>635000</xdr:colOff>
      <xdr:row>61</xdr:row>
      <xdr:rowOff>127000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Poin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3Point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lculations"/>
      <sheetName val="1.1"/>
      <sheetName val="1.2"/>
      <sheetName val="1.3"/>
      <sheetName val="1.4"/>
      <sheetName val="1.5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3.5"/>
      <sheetName val="4.1"/>
      <sheetName val="4.2"/>
      <sheetName val="4.3"/>
      <sheetName val="4.4"/>
      <sheetName val="4.5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7.1"/>
      <sheetName val="7.2"/>
      <sheetName val="7.3"/>
      <sheetName val="7.4"/>
      <sheetName val="7.5"/>
      <sheetName val="8.1"/>
      <sheetName val="8.2"/>
      <sheetName val="8.3"/>
      <sheetName val="8.4"/>
      <sheetName val="8.5"/>
      <sheetName val="9.1"/>
      <sheetName val="9.2"/>
      <sheetName val="9.3"/>
      <sheetName val="9.4"/>
      <sheetName val="9.5"/>
    </sheetNames>
    <sheetDataSet>
      <sheetData sheetId="0"/>
      <sheetData sheetId="1">
        <row r="8">
          <cell r="G8">
            <v>3183.9744000000001</v>
          </cell>
        </row>
      </sheetData>
      <sheetData sheetId="2">
        <row r="8">
          <cell r="G8">
            <v>2243.7887999999998</v>
          </cell>
        </row>
      </sheetData>
      <sheetData sheetId="3">
        <row r="8">
          <cell r="G8">
            <v>603.80160000000001</v>
          </cell>
        </row>
      </sheetData>
      <sheetData sheetId="4">
        <row r="8">
          <cell r="G8">
            <v>2753.7408000000005</v>
          </cell>
        </row>
      </sheetData>
      <sheetData sheetId="5">
        <row r="8">
          <cell r="G8">
            <v>2391.7056000000002</v>
          </cell>
        </row>
      </sheetData>
      <sheetData sheetId="6">
        <row r="8">
          <cell r="G8">
            <v>1241.7024000000001</v>
          </cell>
        </row>
      </sheetData>
      <sheetData sheetId="7">
        <row r="8">
          <cell r="G8">
            <v>739.58400000000006</v>
          </cell>
        </row>
      </sheetData>
      <sheetData sheetId="8">
        <row r="8">
          <cell r="G8">
            <v>1426.0224000000003</v>
          </cell>
        </row>
      </sheetData>
      <sheetData sheetId="9">
        <row r="8">
          <cell r="G8">
            <v>1139.4048</v>
          </cell>
        </row>
      </sheetData>
      <sheetData sheetId="10">
        <row r="8">
          <cell r="G8">
            <v>981.65760000000012</v>
          </cell>
        </row>
      </sheetData>
      <sheetData sheetId="11">
        <row r="8">
          <cell r="G8">
            <v>83.712000000000018</v>
          </cell>
        </row>
      </sheetData>
      <sheetData sheetId="12">
        <row r="8">
          <cell r="G8">
            <v>133.1712</v>
          </cell>
        </row>
      </sheetData>
      <sheetData sheetId="13">
        <row r="8">
          <cell r="G8">
            <v>135.32159999999999</v>
          </cell>
        </row>
      </sheetData>
      <sheetData sheetId="14">
        <row r="8">
          <cell r="G8">
            <v>132.864</v>
          </cell>
        </row>
      </sheetData>
      <sheetData sheetId="15">
        <row r="8">
          <cell r="G8">
            <v>111.0528</v>
          </cell>
        </row>
      </sheetData>
      <sheetData sheetId="16">
        <row r="8">
          <cell r="G8">
            <v>311.34720000000004</v>
          </cell>
        </row>
      </sheetData>
      <sheetData sheetId="17">
        <row r="8">
          <cell r="G8">
            <v>456.34560000000005</v>
          </cell>
        </row>
      </sheetData>
      <sheetData sheetId="18">
        <row r="8">
          <cell r="G8">
            <v>183.09119999999999</v>
          </cell>
        </row>
      </sheetData>
      <sheetData sheetId="19">
        <row r="8">
          <cell r="G8">
            <v>114.12480000000001</v>
          </cell>
        </row>
      </sheetData>
      <sheetData sheetId="20">
        <row r="8">
          <cell r="G8">
            <v>182.78399999999999</v>
          </cell>
        </row>
      </sheetData>
      <sheetData sheetId="21">
        <row r="8">
          <cell r="G8">
            <v>935.11680000000001</v>
          </cell>
        </row>
      </sheetData>
      <sheetData sheetId="22">
        <row r="8">
          <cell r="G8">
            <v>1535.0784000000001</v>
          </cell>
        </row>
      </sheetData>
      <sheetData sheetId="23">
        <row r="8">
          <cell r="G8">
            <v>611.94240000000002</v>
          </cell>
        </row>
      </sheetData>
      <sheetData sheetId="24">
        <row r="8">
          <cell r="G8">
            <v>568.01279999999997</v>
          </cell>
        </row>
      </sheetData>
      <sheetData sheetId="25">
        <row r="8">
          <cell r="G8">
            <v>829.9008</v>
          </cell>
        </row>
      </sheetData>
      <sheetData sheetId="26">
        <row r="8">
          <cell r="G8">
            <v>192.61440000000002</v>
          </cell>
        </row>
      </sheetData>
      <sheetData sheetId="27">
        <row r="8">
          <cell r="G8">
            <v>165.58080000000001</v>
          </cell>
        </row>
      </sheetData>
      <sheetData sheetId="28">
        <row r="8">
          <cell r="G8">
            <v>178.94400000000002</v>
          </cell>
        </row>
      </sheetData>
      <sheetData sheetId="29">
        <row r="8">
          <cell r="G8">
            <v>172.49279999999999</v>
          </cell>
        </row>
      </sheetData>
      <sheetData sheetId="30">
        <row r="8">
          <cell r="G8">
            <v>191.38560000000001</v>
          </cell>
        </row>
      </sheetData>
      <sheetData sheetId="31">
        <row r="8">
          <cell r="G8">
            <v>1453.2096000000001</v>
          </cell>
        </row>
      </sheetData>
      <sheetData sheetId="32">
        <row r="8">
          <cell r="G8">
            <v>1584.8448000000001</v>
          </cell>
        </row>
      </sheetData>
      <sheetData sheetId="33">
        <row r="8">
          <cell r="G8">
            <v>1413.8880000000001</v>
          </cell>
        </row>
      </sheetData>
      <sheetData sheetId="34">
        <row r="8">
          <cell r="G8">
            <v>1511.1167999999998</v>
          </cell>
        </row>
      </sheetData>
      <sheetData sheetId="35">
        <row r="8">
          <cell r="G8">
            <v>1579.9295999999999</v>
          </cell>
        </row>
      </sheetData>
      <sheetData sheetId="36">
        <row r="8">
          <cell r="G8">
            <v>645.42720000000008</v>
          </cell>
        </row>
      </sheetData>
      <sheetData sheetId="37">
        <row r="8">
          <cell r="G8">
            <v>233.93280000000001</v>
          </cell>
        </row>
      </sheetData>
      <sheetData sheetId="38">
        <row r="8">
          <cell r="G8">
            <v>294.91199999999998</v>
          </cell>
        </row>
      </sheetData>
      <sheetData sheetId="39">
        <row r="8">
          <cell r="G8">
            <v>502.88639999999998</v>
          </cell>
        </row>
      </sheetData>
      <sheetData sheetId="40">
        <row r="8">
          <cell r="G8">
            <v>292.1472</v>
          </cell>
        </row>
      </sheetData>
      <sheetData sheetId="41">
        <row r="8">
          <cell r="G8">
            <v>205.67039999999997</v>
          </cell>
        </row>
      </sheetData>
      <sheetData sheetId="42">
        <row r="8">
          <cell r="G8">
            <v>267.72480000000002</v>
          </cell>
        </row>
      </sheetData>
      <sheetData sheetId="43">
        <row r="8">
          <cell r="G8">
            <v>325.1712</v>
          </cell>
        </row>
      </sheetData>
      <sheetData sheetId="44">
        <row r="8">
          <cell r="G8">
            <v>161.43359999999998</v>
          </cell>
        </row>
      </sheetData>
      <sheetData sheetId="45">
        <row r="8">
          <cell r="G8">
            <v>216.88319999999999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alculations"/>
      <sheetName val="1.1"/>
      <sheetName val="1.2"/>
      <sheetName val="1.3"/>
      <sheetName val="1.4"/>
      <sheetName val="1.5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3.5"/>
      <sheetName val="4.1"/>
      <sheetName val="4.2"/>
      <sheetName val="4.3"/>
      <sheetName val="4.4"/>
      <sheetName val="4.5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7.1"/>
      <sheetName val="7.2"/>
      <sheetName val="7.3"/>
      <sheetName val="7.4"/>
      <sheetName val="7.5"/>
      <sheetName val="8.1"/>
      <sheetName val="8.2"/>
      <sheetName val="8.3"/>
      <sheetName val="8.4"/>
      <sheetName val="8.5"/>
      <sheetName val="9.1"/>
      <sheetName val="9.2"/>
      <sheetName val="9.3"/>
      <sheetName val="9.4"/>
      <sheetName val="9.5"/>
    </sheetNames>
    <sheetDataSet>
      <sheetData sheetId="0"/>
      <sheetData sheetId="1">
        <row r="8">
          <cell r="G8">
            <v>139.80000000000001</v>
          </cell>
        </row>
      </sheetData>
      <sheetData sheetId="2">
        <row r="8">
          <cell r="G8">
            <v>206.39999999999998</v>
          </cell>
        </row>
      </sheetData>
      <sheetData sheetId="3">
        <row r="8">
          <cell r="G8">
            <v>177</v>
          </cell>
        </row>
      </sheetData>
      <sheetData sheetId="4">
        <row r="8">
          <cell r="G8">
            <v>189.60000000000002</v>
          </cell>
        </row>
      </sheetData>
      <sheetData sheetId="5">
        <row r="8">
          <cell r="G8">
            <v>202.20000000000002</v>
          </cell>
        </row>
      </sheetData>
      <sheetData sheetId="6">
        <row r="8">
          <cell r="G8">
            <v>125.39999999999999</v>
          </cell>
        </row>
      </sheetData>
      <sheetData sheetId="7">
        <row r="8">
          <cell r="G8">
            <v>114.60000000000001</v>
          </cell>
        </row>
      </sheetData>
      <sheetData sheetId="8">
        <row r="8">
          <cell r="G8">
            <v>124.19999999999999</v>
          </cell>
        </row>
      </sheetData>
      <sheetData sheetId="9">
        <row r="8">
          <cell r="G8">
            <v>127.80000000000001</v>
          </cell>
        </row>
      </sheetData>
      <sheetData sheetId="10">
        <row r="8">
          <cell r="G8">
            <v>129</v>
          </cell>
        </row>
      </sheetData>
      <sheetData sheetId="11">
        <row r="8">
          <cell r="G8">
            <v>91.800000000000011</v>
          </cell>
        </row>
      </sheetData>
      <sheetData sheetId="12">
        <row r="8">
          <cell r="G8">
            <v>108.60000000000001</v>
          </cell>
        </row>
      </sheetData>
      <sheetData sheetId="13">
        <row r="8">
          <cell r="G8">
            <v>79.800000000000011</v>
          </cell>
        </row>
      </sheetData>
      <sheetData sheetId="14">
        <row r="8">
          <cell r="G8">
            <v>107.39999999999999</v>
          </cell>
        </row>
      </sheetData>
      <sheetData sheetId="15">
        <row r="8">
          <cell r="G8">
            <v>99.600000000000009</v>
          </cell>
        </row>
      </sheetData>
      <sheetData sheetId="16">
        <row r="8">
          <cell r="G8">
            <v>151.19999999999999</v>
          </cell>
        </row>
      </sheetData>
      <sheetData sheetId="17">
        <row r="8">
          <cell r="G8">
            <v>106.19999999999999</v>
          </cell>
        </row>
      </sheetData>
      <sheetData sheetId="18">
        <row r="8">
          <cell r="G8">
            <v>108.60000000000001</v>
          </cell>
        </row>
      </sheetData>
      <sheetData sheetId="19">
        <row r="8">
          <cell r="G8">
            <v>141.60000000000002</v>
          </cell>
        </row>
      </sheetData>
      <sheetData sheetId="20">
        <row r="8">
          <cell r="G8">
            <v>144</v>
          </cell>
        </row>
      </sheetData>
      <sheetData sheetId="21">
        <row r="8">
          <cell r="G8">
            <v>58.800000000000004</v>
          </cell>
        </row>
      </sheetData>
      <sheetData sheetId="22">
        <row r="8">
          <cell r="G8">
            <v>39</v>
          </cell>
        </row>
      </sheetData>
      <sheetData sheetId="23">
        <row r="8">
          <cell r="G8">
            <v>41.400000000000006</v>
          </cell>
        </row>
      </sheetData>
      <sheetData sheetId="24">
        <row r="8">
          <cell r="G8">
            <v>58.199999999999996</v>
          </cell>
        </row>
      </sheetData>
      <sheetData sheetId="25">
        <row r="8">
          <cell r="G8">
            <v>39</v>
          </cell>
        </row>
      </sheetData>
      <sheetData sheetId="26">
        <row r="8">
          <cell r="G8">
            <v>92.4</v>
          </cell>
        </row>
      </sheetData>
      <sheetData sheetId="27">
        <row r="8">
          <cell r="G8">
            <v>126</v>
          </cell>
        </row>
      </sheetData>
      <sheetData sheetId="28">
        <row r="8">
          <cell r="G8">
            <v>175.2</v>
          </cell>
        </row>
      </sheetData>
      <sheetData sheetId="29">
        <row r="8">
          <cell r="G8">
            <v>196.79999999999998</v>
          </cell>
        </row>
      </sheetData>
      <sheetData sheetId="30">
        <row r="8">
          <cell r="G8">
            <v>107.39999999999999</v>
          </cell>
        </row>
      </sheetData>
      <sheetData sheetId="31">
        <row r="8">
          <cell r="G8">
            <v>117.60000000000001</v>
          </cell>
        </row>
      </sheetData>
      <sheetData sheetId="32">
        <row r="8">
          <cell r="G8">
            <v>106.19999999999999</v>
          </cell>
        </row>
      </sheetData>
      <sheetData sheetId="33">
        <row r="8">
          <cell r="G8">
            <v>183</v>
          </cell>
        </row>
      </sheetData>
      <sheetData sheetId="34">
        <row r="8">
          <cell r="G8">
            <v>104.39999999999999</v>
          </cell>
        </row>
      </sheetData>
      <sheetData sheetId="35">
        <row r="8">
          <cell r="G8">
            <v>124.80000000000001</v>
          </cell>
        </row>
      </sheetData>
      <sheetData sheetId="36">
        <row r="8">
          <cell r="G8">
            <v>17.399999999999999</v>
          </cell>
        </row>
      </sheetData>
      <sheetData sheetId="37">
        <row r="8">
          <cell r="G8">
            <v>13.200000000000001</v>
          </cell>
        </row>
      </sheetData>
      <sheetData sheetId="38">
        <row r="8">
          <cell r="G8">
            <v>16.200000000000003</v>
          </cell>
        </row>
      </sheetData>
      <sheetData sheetId="39">
        <row r="8">
          <cell r="G8">
            <v>9.6000000000000014</v>
          </cell>
        </row>
      </sheetData>
      <sheetData sheetId="40">
        <row r="8">
          <cell r="G8">
            <v>12.600000000000001</v>
          </cell>
        </row>
      </sheetData>
      <sheetData sheetId="41">
        <row r="8">
          <cell r="G8">
            <v>26.400000000000002</v>
          </cell>
        </row>
      </sheetData>
      <sheetData sheetId="42">
        <row r="8">
          <cell r="G8">
            <v>29.400000000000002</v>
          </cell>
        </row>
      </sheetData>
      <sheetData sheetId="43">
        <row r="8">
          <cell r="G8">
            <v>21.6</v>
          </cell>
        </row>
      </sheetData>
      <sheetData sheetId="44">
        <row r="8">
          <cell r="G8">
            <v>31.200000000000003</v>
          </cell>
        </row>
      </sheetData>
      <sheetData sheetId="45">
        <row r="8">
          <cell r="G8">
            <v>23.4</v>
          </cell>
        </row>
      </sheetData>
      <sheetData sheetId="46">
        <row r="8">
          <cell r="G8">
            <v>27.599999999999998</v>
          </cell>
        </row>
      </sheetData>
      <sheetData sheetId="47">
        <row r="8">
          <cell r="G8">
            <v>40.799999999999997</v>
          </cell>
        </row>
      </sheetData>
      <sheetData sheetId="48">
        <row r="8">
          <cell r="G8">
            <v>25.799999999999997</v>
          </cell>
        </row>
      </sheetData>
      <sheetData sheetId="49">
        <row r="8">
          <cell r="G8">
            <v>33</v>
          </cell>
        </row>
      </sheetData>
      <sheetData sheetId="50">
        <row r="8">
          <cell r="G8">
            <v>32.400000000000006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7"/>
  <sheetViews>
    <sheetView topLeftCell="A16" workbookViewId="0">
      <selection activeCell="D2" sqref="D2:D6"/>
    </sheetView>
  </sheetViews>
  <sheetFormatPr baseColWidth="10" defaultColWidth="11" defaultRowHeight="15" x14ac:dyDescent="0"/>
  <cols>
    <col min="1" max="1" width="15.1640625" customWidth="1"/>
    <col min="2" max="2" width="16.33203125" customWidth="1"/>
    <col min="3" max="3" width="14" customWidth="1"/>
    <col min="4" max="4" width="11.83203125" bestFit="1" customWidth="1"/>
  </cols>
  <sheetData>
    <row r="1" spans="1:14" ht="31.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4"/>
      <c r="G1" s="4"/>
      <c r="H1" s="4"/>
      <c r="I1" s="4"/>
      <c r="J1" s="4"/>
      <c r="K1" s="4"/>
      <c r="L1" s="4"/>
      <c r="M1" s="4"/>
      <c r="N1" s="4"/>
    </row>
    <row r="2" spans="1:14">
      <c r="A2" s="5">
        <v>1</v>
      </c>
      <c r="B2" s="43" t="s">
        <v>5</v>
      </c>
      <c r="C2" s="6">
        <f>'[1]1.1'!G$8+[1]Calculations!G$8</f>
        <v>3183.9744000000001</v>
      </c>
      <c r="D2" s="46">
        <f>AVERAGE(C2:C6)</f>
        <v>2235.4022400000003</v>
      </c>
      <c r="E2" s="49"/>
      <c r="F2" s="7"/>
      <c r="G2" s="7"/>
      <c r="H2" s="7"/>
      <c r="I2" s="7"/>
      <c r="J2" s="7"/>
      <c r="K2" s="7"/>
      <c r="L2" s="7"/>
      <c r="M2" s="7"/>
      <c r="N2" s="7"/>
    </row>
    <row r="3" spans="1:14">
      <c r="A3" s="5">
        <f>A2+1</f>
        <v>2</v>
      </c>
      <c r="B3" s="44"/>
      <c r="C3" s="6">
        <f>'[1]1.2'!G$8+[1]Calculations!G$8</f>
        <v>2243.7887999999998</v>
      </c>
      <c r="D3" s="47"/>
      <c r="E3" s="50"/>
      <c r="F3" s="7"/>
      <c r="G3" s="7"/>
      <c r="H3" s="7"/>
      <c r="I3" s="7"/>
      <c r="J3" s="7"/>
      <c r="K3" s="7"/>
      <c r="L3" s="7"/>
      <c r="M3" s="7"/>
      <c r="N3" s="7"/>
    </row>
    <row r="4" spans="1:14">
      <c r="A4" s="5">
        <f>A3+1</f>
        <v>3</v>
      </c>
      <c r="B4" s="44"/>
      <c r="C4" s="6">
        <f>'[1]1.3'!G$8+[1]Calculations!G$8</f>
        <v>603.80160000000001</v>
      </c>
      <c r="D4" s="47"/>
      <c r="E4" s="50"/>
      <c r="F4" s="7"/>
      <c r="G4" s="7"/>
      <c r="H4" s="7"/>
      <c r="I4" s="7"/>
      <c r="J4" s="7"/>
      <c r="K4" s="7"/>
      <c r="L4" s="7"/>
      <c r="M4" s="7"/>
      <c r="N4" s="7"/>
    </row>
    <row r="5" spans="1:14">
      <c r="A5" s="5">
        <f>A4+1</f>
        <v>4</v>
      </c>
      <c r="B5" s="44"/>
      <c r="C5" s="6">
        <f>'[1]1.4'!G$8+[1]Calculations!G$8</f>
        <v>2753.7408000000005</v>
      </c>
      <c r="D5" s="47"/>
      <c r="E5" s="50"/>
      <c r="F5" s="7"/>
      <c r="G5" s="7"/>
      <c r="H5" s="7"/>
      <c r="I5" s="7"/>
      <c r="J5" s="7"/>
      <c r="K5" s="7"/>
      <c r="L5" s="7"/>
      <c r="M5" s="7"/>
      <c r="N5" s="7"/>
    </row>
    <row r="6" spans="1:14">
      <c r="A6" s="5">
        <f>A5+1</f>
        <v>5</v>
      </c>
      <c r="B6" s="45"/>
      <c r="C6" s="6">
        <f>'[1]1.5'!G$8+[1]Calculations!G$8</f>
        <v>2391.7056000000002</v>
      </c>
      <c r="D6" s="48"/>
      <c r="E6" s="51"/>
      <c r="F6" s="7"/>
      <c r="G6" s="7"/>
      <c r="H6" s="7"/>
      <c r="I6" s="7"/>
      <c r="J6" s="7"/>
      <c r="K6" s="7"/>
      <c r="L6" s="7"/>
      <c r="M6" s="7"/>
      <c r="N6" s="7"/>
    </row>
    <row r="7" spans="1:14">
      <c r="A7" s="5">
        <f>A41+1</f>
        <v>31</v>
      </c>
      <c r="B7" s="43" t="s">
        <v>11</v>
      </c>
      <c r="C7" s="6">
        <f>'[1]7.1'!G$8+[1]Calculations!G$8</f>
        <v>1453.2096000000001</v>
      </c>
      <c r="D7" s="46">
        <f>AVERAGE(C7:C11)</f>
        <v>1508.5977599999999</v>
      </c>
      <c r="E7" s="49"/>
      <c r="F7" s="4"/>
      <c r="G7" s="4"/>
      <c r="H7" s="4"/>
      <c r="I7" s="4"/>
      <c r="J7" s="4"/>
      <c r="K7" s="4"/>
      <c r="L7" s="4"/>
      <c r="M7" s="4"/>
      <c r="N7" s="4"/>
    </row>
    <row r="8" spans="1:14">
      <c r="A8" s="5">
        <f>A7+1</f>
        <v>32</v>
      </c>
      <c r="B8" s="44"/>
      <c r="C8" s="6">
        <f>'[1]7.2'!G$8+[1]Calculations!G$8</f>
        <v>1584.8448000000001</v>
      </c>
      <c r="D8" s="47"/>
      <c r="E8" s="50"/>
      <c r="F8" s="4"/>
      <c r="G8" s="4"/>
      <c r="H8" s="4"/>
      <c r="I8" s="4"/>
      <c r="J8" s="4"/>
      <c r="K8" s="4"/>
      <c r="L8" s="4"/>
      <c r="M8" s="4"/>
      <c r="N8" s="4"/>
    </row>
    <row r="9" spans="1:14">
      <c r="A9" s="5">
        <f>A8+1</f>
        <v>33</v>
      </c>
      <c r="B9" s="44"/>
      <c r="C9" s="6">
        <f>'[1]7.3'!G$8+[1]Calculations!G$8</f>
        <v>1413.8880000000001</v>
      </c>
      <c r="D9" s="47"/>
      <c r="E9" s="50"/>
      <c r="F9" s="4"/>
      <c r="G9" s="4"/>
      <c r="H9" s="4"/>
      <c r="I9" s="4"/>
      <c r="J9" s="4"/>
      <c r="K9" s="4"/>
      <c r="L9" s="4"/>
      <c r="M9" s="4"/>
      <c r="N9" s="4"/>
    </row>
    <row r="10" spans="1:14">
      <c r="A10" s="5">
        <f>A9+1</f>
        <v>34</v>
      </c>
      <c r="B10" s="44"/>
      <c r="C10" s="6">
        <f>'[1]7.4'!G$8+[1]Calculations!G$8</f>
        <v>1511.1167999999998</v>
      </c>
      <c r="D10" s="47"/>
      <c r="E10" s="50"/>
      <c r="F10" s="4"/>
      <c r="G10" s="4"/>
      <c r="H10" s="4"/>
      <c r="I10" s="4"/>
      <c r="J10" s="4"/>
      <c r="K10" s="4"/>
      <c r="L10" s="4"/>
      <c r="M10" s="4"/>
      <c r="N10" s="4"/>
    </row>
    <row r="11" spans="1:14">
      <c r="A11" s="5">
        <f>A10+1</f>
        <v>35</v>
      </c>
      <c r="B11" s="45"/>
      <c r="C11" s="6">
        <f>'[1]7.5'!G$8+[1]Calculations!G$8</f>
        <v>1579.9295999999999</v>
      </c>
      <c r="D11" s="48"/>
      <c r="E11" s="51"/>
      <c r="F11" s="4"/>
      <c r="G11" s="4"/>
      <c r="H11" s="4"/>
      <c r="I11" s="4"/>
      <c r="J11" s="4"/>
      <c r="K11" s="4"/>
      <c r="L11" s="4"/>
      <c r="M11" s="4"/>
      <c r="N11" s="4"/>
    </row>
    <row r="12" spans="1:14">
      <c r="A12" s="8">
        <f>A6+1</f>
        <v>6</v>
      </c>
      <c r="B12" s="52" t="s">
        <v>6</v>
      </c>
      <c r="C12" s="6">
        <f>'[1]2.1'!G$8+[1]Calculations!G$8</f>
        <v>1241.7024000000001</v>
      </c>
      <c r="D12" s="46">
        <f>AVERAGE(C12:C16)</f>
        <v>1105.6742400000003</v>
      </c>
      <c r="E12" s="55"/>
      <c r="F12" s="4"/>
      <c r="G12" s="4"/>
      <c r="H12" s="4"/>
      <c r="I12" s="4"/>
      <c r="J12" s="4"/>
      <c r="K12" s="4"/>
      <c r="L12" s="4"/>
      <c r="M12" s="4"/>
      <c r="N12" s="4"/>
    </row>
    <row r="13" spans="1:14">
      <c r="A13" s="8">
        <f>A12+1</f>
        <v>7</v>
      </c>
      <c r="B13" s="53"/>
      <c r="C13" s="6">
        <f>'[1]2.2'!G$8+[1]Calculations!G$8</f>
        <v>739.58400000000006</v>
      </c>
      <c r="D13" s="47"/>
      <c r="E13" s="56"/>
      <c r="F13" s="4"/>
      <c r="G13" s="4"/>
      <c r="H13" s="4"/>
      <c r="I13" s="4"/>
      <c r="J13" s="4"/>
      <c r="K13" s="4"/>
      <c r="L13" s="4"/>
      <c r="M13" s="4"/>
      <c r="N13" s="4"/>
    </row>
    <row r="14" spans="1:14">
      <c r="A14" s="8">
        <f>A13+1</f>
        <v>8</v>
      </c>
      <c r="B14" s="53"/>
      <c r="C14" s="6">
        <f>'[1]2.3'!G$8+[1]Calculations!G$8</f>
        <v>1426.0224000000003</v>
      </c>
      <c r="D14" s="47"/>
      <c r="E14" s="56"/>
      <c r="F14" s="4"/>
      <c r="G14" s="4"/>
      <c r="H14" s="4"/>
      <c r="I14" s="4"/>
      <c r="J14" s="4"/>
      <c r="K14" s="4"/>
      <c r="L14" s="4"/>
      <c r="M14" s="4"/>
      <c r="N14" s="4"/>
    </row>
    <row r="15" spans="1:14">
      <c r="A15" s="8">
        <f>A14+1</f>
        <v>9</v>
      </c>
      <c r="B15" s="53"/>
      <c r="C15" s="6">
        <f>'[1]2.4'!G$8+[1]Calculations!G$8</f>
        <v>1139.4048</v>
      </c>
      <c r="D15" s="47"/>
      <c r="E15" s="56"/>
      <c r="F15" s="4"/>
      <c r="G15" s="4"/>
      <c r="H15" s="4"/>
      <c r="I15" s="4"/>
      <c r="J15" s="4"/>
      <c r="K15" s="4"/>
      <c r="L15" s="4"/>
      <c r="M15" s="4"/>
      <c r="N15" s="4"/>
    </row>
    <row r="16" spans="1:14">
      <c r="A16" s="8">
        <f>A15+1</f>
        <v>10</v>
      </c>
      <c r="B16" s="54"/>
      <c r="C16" s="6">
        <f>'[1]2.5'!G$8+[1]Calculations!G$8</f>
        <v>981.65760000000012</v>
      </c>
      <c r="D16" s="48"/>
      <c r="E16" s="57"/>
      <c r="F16" s="4"/>
      <c r="G16" s="4"/>
      <c r="H16" s="4"/>
      <c r="I16" s="4"/>
      <c r="J16" s="4"/>
      <c r="K16" s="4"/>
      <c r="L16" s="4"/>
      <c r="M16" s="4"/>
      <c r="N16" s="4"/>
    </row>
    <row r="17" spans="1:14">
      <c r="A17" s="5">
        <f>A31+1</f>
        <v>21</v>
      </c>
      <c r="B17" s="43" t="s">
        <v>9</v>
      </c>
      <c r="C17" s="6">
        <f>'[1]5.1'!G$8+[1]Calculations!G$8</f>
        <v>935.11680000000001</v>
      </c>
      <c r="D17" s="46">
        <f>AVERAGE(C17:C21)</f>
        <v>896.01023999999995</v>
      </c>
      <c r="E17" s="49"/>
      <c r="F17" s="4"/>
      <c r="G17" s="4"/>
      <c r="H17" s="4"/>
      <c r="I17" s="4"/>
      <c r="J17" s="4"/>
      <c r="K17" s="4"/>
      <c r="L17" s="4"/>
      <c r="M17" s="4"/>
      <c r="N17" s="4"/>
    </row>
    <row r="18" spans="1:14">
      <c r="A18" s="5">
        <f>A17+1</f>
        <v>22</v>
      </c>
      <c r="B18" s="44"/>
      <c r="C18" s="6">
        <f>'[1]5.2'!G$8+[1]Calculations!G$8</f>
        <v>1535.0784000000001</v>
      </c>
      <c r="D18" s="47"/>
      <c r="E18" s="50"/>
      <c r="F18" s="4"/>
      <c r="G18" s="4"/>
      <c r="H18" s="4"/>
      <c r="I18" s="4"/>
      <c r="J18" s="4"/>
      <c r="K18" s="4"/>
      <c r="L18" s="4"/>
      <c r="M18" s="4"/>
      <c r="N18" s="4"/>
    </row>
    <row r="19" spans="1:14">
      <c r="A19" s="5">
        <f>A18+1</f>
        <v>23</v>
      </c>
      <c r="B19" s="44"/>
      <c r="C19" s="6">
        <f>'[1]5.3'!G$8+[1]Calculations!G$8</f>
        <v>611.94240000000002</v>
      </c>
      <c r="D19" s="47"/>
      <c r="E19" s="50"/>
      <c r="F19" s="4"/>
      <c r="G19" s="4"/>
      <c r="H19" s="4"/>
      <c r="I19" s="4"/>
      <c r="J19" s="4"/>
      <c r="K19" s="4"/>
      <c r="L19" s="4"/>
      <c r="M19" s="4"/>
      <c r="N19" s="4"/>
    </row>
    <row r="20" spans="1:14">
      <c r="A20" s="5">
        <f>A19+1</f>
        <v>24</v>
      </c>
      <c r="B20" s="44"/>
      <c r="C20" s="6">
        <f>'[1]5.4'!G$8+[1]Calculations!G$8</f>
        <v>568.01279999999997</v>
      </c>
      <c r="D20" s="47"/>
      <c r="E20" s="50"/>
      <c r="F20" s="4"/>
      <c r="G20" s="4"/>
      <c r="H20" s="4"/>
      <c r="I20" s="4"/>
      <c r="J20" s="4"/>
      <c r="K20" s="4"/>
      <c r="L20" s="4"/>
      <c r="M20" s="4"/>
      <c r="N20" s="4"/>
    </row>
    <row r="21" spans="1:14">
      <c r="A21" s="5">
        <f>A20+1</f>
        <v>25</v>
      </c>
      <c r="B21" s="45"/>
      <c r="C21" s="6">
        <f>'[1]5.5'!G$8+[1]Calculations!G$8</f>
        <v>829.9008</v>
      </c>
      <c r="D21" s="48"/>
      <c r="E21" s="51"/>
      <c r="F21" s="4"/>
      <c r="G21" s="4"/>
      <c r="H21" s="4"/>
      <c r="I21" s="4"/>
      <c r="J21" s="4"/>
      <c r="K21" s="4"/>
      <c r="L21" s="4"/>
      <c r="M21" s="4"/>
      <c r="N21" s="4"/>
    </row>
    <row r="22" spans="1:14">
      <c r="A22" s="8">
        <f>A11+1</f>
        <v>36</v>
      </c>
      <c r="B22" s="52" t="s">
        <v>12</v>
      </c>
      <c r="C22" s="6">
        <f>'[1]8.1'!G$8+[1]Calculations!G$8</f>
        <v>645.42720000000008</v>
      </c>
      <c r="D22" s="46">
        <f>AVERAGE(C22:C26)</f>
        <v>393.86112000000003</v>
      </c>
      <c r="E22" s="55"/>
      <c r="F22" s="4"/>
      <c r="G22" s="4"/>
      <c r="H22" s="4"/>
      <c r="I22" s="4"/>
      <c r="J22" s="4"/>
      <c r="K22" s="4"/>
      <c r="L22" s="4"/>
      <c r="M22" s="4"/>
      <c r="N22" s="4"/>
    </row>
    <row r="23" spans="1:14">
      <c r="A23" s="8">
        <f>A22+1</f>
        <v>37</v>
      </c>
      <c r="B23" s="53"/>
      <c r="C23" s="6">
        <f>'[1]8.2'!G$8+[1]Calculations!G$8</f>
        <v>233.93280000000001</v>
      </c>
      <c r="D23" s="47"/>
      <c r="E23" s="56"/>
      <c r="F23" s="4"/>
      <c r="G23" s="4"/>
      <c r="H23" s="4"/>
      <c r="I23" s="4"/>
      <c r="J23" s="4"/>
      <c r="K23" s="4"/>
      <c r="L23" s="4"/>
      <c r="M23" s="4"/>
      <c r="N23" s="4"/>
    </row>
    <row r="24" spans="1:14">
      <c r="A24" s="8">
        <f>A23+1</f>
        <v>38</v>
      </c>
      <c r="B24" s="53"/>
      <c r="C24" s="6">
        <f>'[1]8.3'!G$8+[1]Calculations!G$8</f>
        <v>294.91199999999998</v>
      </c>
      <c r="D24" s="47"/>
      <c r="E24" s="56"/>
      <c r="F24" s="4"/>
      <c r="G24" s="4"/>
      <c r="H24" s="4"/>
      <c r="I24" s="4"/>
      <c r="J24" s="4"/>
      <c r="K24" s="4"/>
      <c r="L24" s="4"/>
      <c r="M24" s="4"/>
      <c r="N24" s="4"/>
    </row>
    <row r="25" spans="1:14">
      <c r="A25" s="8">
        <f>A24+1</f>
        <v>39</v>
      </c>
      <c r="B25" s="53"/>
      <c r="C25" s="6">
        <f>'[1]8.4'!G$8+[1]Calculations!G$8</f>
        <v>502.88639999999998</v>
      </c>
      <c r="D25" s="47"/>
      <c r="E25" s="56"/>
      <c r="F25" s="4"/>
      <c r="G25" s="4"/>
      <c r="H25" s="4"/>
      <c r="I25" s="4"/>
      <c r="J25" s="4"/>
      <c r="K25" s="4"/>
      <c r="L25" s="4"/>
      <c r="M25" s="4"/>
      <c r="N25" s="4"/>
    </row>
    <row r="26" spans="1:14">
      <c r="A26" s="8">
        <f>A25+1</f>
        <v>40</v>
      </c>
      <c r="B26" s="54"/>
      <c r="C26" s="6">
        <f>'[1]8.5'!G$8+[1]Calculations!G$8</f>
        <v>292.1472</v>
      </c>
      <c r="D26" s="48"/>
      <c r="E26" s="57"/>
      <c r="F26" s="4"/>
      <c r="L26" s="4"/>
      <c r="M26" s="4"/>
      <c r="N26" s="4"/>
    </row>
    <row r="27" spans="1:14">
      <c r="A27" s="8">
        <f>A46+1</f>
        <v>16</v>
      </c>
      <c r="B27" s="52" t="s">
        <v>8</v>
      </c>
      <c r="C27" s="6">
        <f>'[1]4.1'!G$8+[1]Calculations!G$8</f>
        <v>311.34720000000004</v>
      </c>
      <c r="D27" s="46">
        <f>AVERAGE(C27:C31)</f>
        <v>249.53855999999996</v>
      </c>
      <c r="E27" s="55"/>
      <c r="F27" s="4"/>
      <c r="L27" s="4"/>
      <c r="M27" s="4"/>
      <c r="N27" s="4"/>
    </row>
    <row r="28" spans="1:14">
      <c r="A28" s="8">
        <f>A27+1</f>
        <v>17</v>
      </c>
      <c r="B28" s="53"/>
      <c r="C28" s="6">
        <f>'[1]4.2'!G$8+[1]Calculations!G$8</f>
        <v>456.34560000000005</v>
      </c>
      <c r="D28" s="47"/>
      <c r="E28" s="56"/>
      <c r="F28" s="4"/>
      <c r="L28" s="4"/>
      <c r="M28" s="4"/>
      <c r="N28" s="4"/>
    </row>
    <row r="29" spans="1:14">
      <c r="A29" s="8">
        <f>A28+1</f>
        <v>18</v>
      </c>
      <c r="B29" s="53"/>
      <c r="C29" s="6">
        <f>'[1]4.3'!G$8+[1]Calculations!G$8</f>
        <v>183.09119999999999</v>
      </c>
      <c r="D29" s="47"/>
      <c r="E29" s="56"/>
      <c r="F29" s="4"/>
      <c r="L29" s="4"/>
      <c r="M29" s="4"/>
      <c r="N29" s="4"/>
    </row>
    <row r="30" spans="1:14">
      <c r="A30" s="8">
        <f>A29+1</f>
        <v>19</v>
      </c>
      <c r="B30" s="53"/>
      <c r="C30" s="6">
        <f>'[1]4.4'!G$8+[1]Calculations!G$8</f>
        <v>114.12480000000001</v>
      </c>
      <c r="D30" s="47"/>
      <c r="E30" s="56"/>
      <c r="F30" s="4"/>
      <c r="L30" s="4"/>
      <c r="M30" s="4"/>
      <c r="N30" s="4"/>
    </row>
    <row r="31" spans="1:14">
      <c r="A31" s="8">
        <f>A30+1</f>
        <v>20</v>
      </c>
      <c r="B31" s="54"/>
      <c r="C31" s="6">
        <f>'[1]4.5'!G$8+[1]Calculations!G$8</f>
        <v>182.78399999999999</v>
      </c>
      <c r="D31" s="48"/>
      <c r="E31" s="57"/>
      <c r="F31" s="4"/>
      <c r="G31" s="4"/>
      <c r="H31" s="4"/>
      <c r="I31" s="4"/>
      <c r="J31" s="4"/>
      <c r="K31" s="4"/>
      <c r="L31" s="4"/>
      <c r="M31" s="4"/>
      <c r="N31" s="4"/>
    </row>
    <row r="32" spans="1:14">
      <c r="A32" s="5">
        <f>A26+1</f>
        <v>41</v>
      </c>
      <c r="B32" s="43" t="s">
        <v>13</v>
      </c>
      <c r="C32" s="6">
        <f>'[1]9.1'!G$8+[1]Calculations!G$8</f>
        <v>205.67039999999997</v>
      </c>
      <c r="D32" s="46">
        <f>AVERAGE(C32:C36)</f>
        <v>235.37663999999995</v>
      </c>
      <c r="E32" s="49"/>
      <c r="F32" s="4"/>
      <c r="L32" s="4"/>
      <c r="M32" s="4"/>
      <c r="N32" s="4"/>
    </row>
    <row r="33" spans="1:14">
      <c r="A33" s="5">
        <f>A32+1</f>
        <v>42</v>
      </c>
      <c r="B33" s="44"/>
      <c r="C33" s="6">
        <f>'[1]9.2'!G$8+[1]Calculations!G$8</f>
        <v>267.72480000000002</v>
      </c>
      <c r="D33" s="47"/>
      <c r="E33" s="50"/>
      <c r="F33" s="4"/>
      <c r="L33" s="4"/>
      <c r="M33" s="4"/>
      <c r="N33" s="4"/>
    </row>
    <row r="34" spans="1:14">
      <c r="A34" s="5">
        <f>A33+1</f>
        <v>43</v>
      </c>
      <c r="B34" s="44"/>
      <c r="C34" s="6">
        <f>'[1]9.3'!G$8+[1]Calculations!G$8</f>
        <v>325.1712</v>
      </c>
      <c r="D34" s="47"/>
      <c r="E34" s="50"/>
      <c r="F34" s="4"/>
      <c r="L34" s="4"/>
      <c r="M34" s="4"/>
      <c r="N34" s="4"/>
    </row>
    <row r="35" spans="1:14">
      <c r="A35" s="5">
        <f>A34+1</f>
        <v>44</v>
      </c>
      <c r="B35" s="44"/>
      <c r="C35" s="6">
        <f>'[1]9.4'!G$8+[1]Calculations!G$8</f>
        <v>161.43359999999998</v>
      </c>
      <c r="D35" s="47"/>
      <c r="E35" s="50"/>
      <c r="F35" s="4"/>
      <c r="L35" s="4"/>
      <c r="M35" s="4"/>
      <c r="N35" s="4"/>
    </row>
    <row r="36" spans="1:14">
      <c r="A36" s="5">
        <f>A35+1</f>
        <v>45</v>
      </c>
      <c r="B36" s="45"/>
      <c r="C36" s="6">
        <f>'[1]9.5'!G$8+[1]Calculations!G$8</f>
        <v>216.88319999999999</v>
      </c>
      <c r="D36" s="48"/>
      <c r="E36" s="51"/>
      <c r="F36" s="4"/>
      <c r="L36" s="4"/>
      <c r="M36" s="4"/>
      <c r="N36" s="4"/>
    </row>
    <row r="37" spans="1:14">
      <c r="A37" s="8">
        <f>A21+1</f>
        <v>26</v>
      </c>
      <c r="B37" s="52" t="s">
        <v>10</v>
      </c>
      <c r="C37" s="6">
        <f>'[1]6.1'!G$8+[1]Calculations!G$8</f>
        <v>192.61440000000002</v>
      </c>
      <c r="D37" s="46">
        <f>AVERAGE(C37:C41)</f>
        <v>180.20352000000003</v>
      </c>
      <c r="E37" s="55"/>
      <c r="F37" s="4"/>
      <c r="G37" s="4"/>
      <c r="H37" s="4"/>
      <c r="I37" s="4"/>
      <c r="J37" s="4"/>
      <c r="K37" s="4"/>
      <c r="L37" s="4"/>
      <c r="M37" s="4"/>
      <c r="N37" s="4"/>
    </row>
    <row r="38" spans="1:14">
      <c r="A38" s="8">
        <f>A37+1</f>
        <v>27</v>
      </c>
      <c r="B38" s="53"/>
      <c r="C38" s="6">
        <f>'[1]6.2'!G$8+[1]Calculations!G$8</f>
        <v>165.58080000000001</v>
      </c>
      <c r="D38" s="47"/>
      <c r="E38" s="56"/>
      <c r="F38" s="4"/>
      <c r="L38" s="4"/>
      <c r="M38" s="4"/>
      <c r="N38" s="4"/>
    </row>
    <row r="39" spans="1:14">
      <c r="A39" s="8">
        <f>A38+1</f>
        <v>28</v>
      </c>
      <c r="B39" s="53"/>
      <c r="C39" s="6">
        <f>'[1]6.3'!G$8+[1]Calculations!G$8</f>
        <v>178.94400000000002</v>
      </c>
      <c r="D39" s="47"/>
      <c r="E39" s="56"/>
      <c r="F39" s="4"/>
      <c r="L39" s="4"/>
      <c r="M39" s="4"/>
      <c r="N39" s="4"/>
    </row>
    <row r="40" spans="1:14">
      <c r="A40" s="8">
        <f>A39+1</f>
        <v>29</v>
      </c>
      <c r="B40" s="53"/>
      <c r="C40" s="6">
        <f>'[1]6.4'!G$8+[1]Calculations!G$8</f>
        <v>172.49279999999999</v>
      </c>
      <c r="D40" s="47"/>
      <c r="E40" s="56"/>
      <c r="F40" s="4"/>
      <c r="L40" s="4"/>
      <c r="M40" s="4"/>
      <c r="N40" s="4"/>
    </row>
    <row r="41" spans="1:14">
      <c r="A41" s="8">
        <f>A40+1</f>
        <v>30</v>
      </c>
      <c r="B41" s="54"/>
      <c r="C41" s="6">
        <f>'[1]6.5'!G$8+[1]Calculations!G$8</f>
        <v>191.38560000000001</v>
      </c>
      <c r="D41" s="48"/>
      <c r="E41" s="57"/>
      <c r="F41" s="4"/>
      <c r="L41" s="4"/>
      <c r="M41" s="4"/>
      <c r="N41" s="4"/>
    </row>
    <row r="42" spans="1:14">
      <c r="A42" s="5">
        <f>A16+1</f>
        <v>11</v>
      </c>
      <c r="B42" s="43" t="s">
        <v>7</v>
      </c>
      <c r="C42" s="6">
        <f>'[1]3.1'!G$8+[1]Calculations!G$8</f>
        <v>83.712000000000018</v>
      </c>
      <c r="D42" s="46">
        <f>AVERAGE(C42:C46)</f>
        <v>119.22432000000001</v>
      </c>
      <c r="E42" s="49"/>
      <c r="F42" s="4"/>
      <c r="L42" s="4"/>
      <c r="M42" s="4"/>
      <c r="N42" s="4"/>
    </row>
    <row r="43" spans="1:14">
      <c r="A43" s="5">
        <f>A42+1</f>
        <v>12</v>
      </c>
      <c r="B43" s="44"/>
      <c r="C43" s="6">
        <f>'[1]3.2'!G$8+[1]Calculations!G$8</f>
        <v>133.1712</v>
      </c>
      <c r="D43" s="47"/>
      <c r="E43" s="50"/>
      <c r="F43" s="4"/>
      <c r="G43" s="4"/>
      <c r="H43" s="4"/>
      <c r="I43" s="4"/>
      <c r="J43" s="4"/>
      <c r="K43" s="4"/>
      <c r="L43" s="4"/>
      <c r="M43" s="4"/>
      <c r="N43" s="4"/>
    </row>
    <row r="44" spans="1:14">
      <c r="A44" s="5">
        <f>A43+1</f>
        <v>13</v>
      </c>
      <c r="B44" s="44"/>
      <c r="C44" s="6">
        <f>'[1]3.3'!G$8+[1]Calculations!G$8</f>
        <v>135.32159999999999</v>
      </c>
      <c r="D44" s="47"/>
      <c r="E44" s="50"/>
      <c r="F44" s="4"/>
      <c r="G44" s="4"/>
      <c r="H44" s="4"/>
      <c r="I44" s="4"/>
      <c r="J44" s="4"/>
      <c r="K44" s="4"/>
      <c r="L44" s="4"/>
      <c r="M44" s="4"/>
      <c r="N44" s="4"/>
    </row>
    <row r="45" spans="1:14">
      <c r="A45" s="5">
        <f>A44+1</f>
        <v>14</v>
      </c>
      <c r="B45" s="44"/>
      <c r="C45" s="6">
        <f>'[1]3.4'!G$8+[1]Calculations!G$8</f>
        <v>132.864</v>
      </c>
      <c r="D45" s="47"/>
      <c r="E45" s="50"/>
      <c r="F45" s="4"/>
      <c r="G45" s="4"/>
      <c r="H45" s="4"/>
      <c r="I45" s="4"/>
      <c r="J45" s="4"/>
      <c r="K45" s="4"/>
      <c r="L45" s="4"/>
      <c r="M45" s="4"/>
      <c r="N45" s="4"/>
    </row>
    <row r="46" spans="1:14">
      <c r="A46" s="5">
        <f>A45+1</f>
        <v>15</v>
      </c>
      <c r="B46" s="45"/>
      <c r="C46" s="6">
        <f>'[1]3.5'!G$8+[1]Calculations!G$8</f>
        <v>111.0528</v>
      </c>
      <c r="D46" s="48"/>
      <c r="E46" s="51"/>
      <c r="F46" s="4"/>
      <c r="G46" s="4"/>
      <c r="H46" s="4"/>
      <c r="I46" s="4"/>
      <c r="J46" s="4"/>
      <c r="K46" s="4"/>
      <c r="L46" s="4"/>
      <c r="M46" s="4"/>
      <c r="N46" s="4"/>
    </row>
    <row r="47" spans="1:14">
      <c r="C47" s="9"/>
    </row>
  </sheetData>
  <mergeCells count="27">
    <mergeCell ref="B2:B6"/>
    <mergeCell ref="D2:D6"/>
    <mergeCell ref="E2:E6"/>
    <mergeCell ref="B12:B16"/>
    <mergeCell ref="D12:D16"/>
    <mergeCell ref="E12:E16"/>
    <mergeCell ref="B37:B41"/>
    <mergeCell ref="D37:D41"/>
    <mergeCell ref="E37:E41"/>
    <mergeCell ref="B42:B46"/>
    <mergeCell ref="D42:D46"/>
    <mergeCell ref="E42:E46"/>
    <mergeCell ref="B32:B36"/>
    <mergeCell ref="D32:D36"/>
    <mergeCell ref="E32:E36"/>
    <mergeCell ref="B7:B11"/>
    <mergeCell ref="D7:D11"/>
    <mergeCell ref="E7:E11"/>
    <mergeCell ref="B22:B26"/>
    <mergeCell ref="D22:D26"/>
    <mergeCell ref="E22:E26"/>
    <mergeCell ref="B17:B21"/>
    <mergeCell ref="D17:D21"/>
    <mergeCell ref="E17:E21"/>
    <mergeCell ref="B27:B31"/>
    <mergeCell ref="D27:D31"/>
    <mergeCell ref="E27:E3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workbookViewId="0">
      <selection activeCell="D2" sqref="D2:D6"/>
    </sheetView>
  </sheetViews>
  <sheetFormatPr baseColWidth="10" defaultColWidth="11" defaultRowHeight="15" x14ac:dyDescent="0"/>
  <cols>
    <col min="1" max="1" width="15.1640625" customWidth="1"/>
    <col min="2" max="2" width="12.33203125" customWidth="1"/>
    <col min="3" max="3" width="19.33203125" customWidth="1"/>
    <col min="4" max="4" width="18" customWidth="1"/>
  </cols>
  <sheetData>
    <row r="1" spans="1:5" ht="47.25">
      <c r="A1" s="2" t="s">
        <v>0</v>
      </c>
      <c r="B1" s="2" t="s">
        <v>1</v>
      </c>
      <c r="C1" s="2" t="s">
        <v>14</v>
      </c>
      <c r="D1" s="10" t="s">
        <v>15</v>
      </c>
      <c r="E1" s="2" t="s">
        <v>4</v>
      </c>
    </row>
    <row r="2" spans="1:5">
      <c r="A2" s="5">
        <v>1</v>
      </c>
      <c r="B2" s="43" t="s">
        <v>5</v>
      </c>
      <c r="C2" s="6">
        <f>'[2]1.1'!G$8+[2]Calculations!G$8</f>
        <v>139.80000000000001</v>
      </c>
      <c r="D2" s="58">
        <f>AVERAGE(C2:C6)</f>
        <v>183.00000000000003</v>
      </c>
      <c r="E2" s="49"/>
    </row>
    <row r="3" spans="1:5">
      <c r="A3" s="5">
        <f>A2+1</f>
        <v>2</v>
      </c>
      <c r="B3" s="44"/>
      <c r="C3" s="6">
        <f>'[2]1.2'!G$8+[2]Calculations!G$8</f>
        <v>206.39999999999998</v>
      </c>
      <c r="D3" s="59"/>
      <c r="E3" s="50"/>
    </row>
    <row r="4" spans="1:5">
      <c r="A4" s="5">
        <f t="shared" ref="A4:A6" si="0">A3+1</f>
        <v>3</v>
      </c>
      <c r="B4" s="44"/>
      <c r="C4" s="6">
        <f>'[2]1.3'!G$8+[2]Calculations!G$8</f>
        <v>177</v>
      </c>
      <c r="D4" s="59"/>
      <c r="E4" s="50"/>
    </row>
    <row r="5" spans="1:5">
      <c r="A5" s="5">
        <f t="shared" si="0"/>
        <v>4</v>
      </c>
      <c r="B5" s="44"/>
      <c r="C5" s="6">
        <f>'[2]1.4'!G$8+[2]Calculations!G$8</f>
        <v>189.60000000000002</v>
      </c>
      <c r="D5" s="59"/>
      <c r="E5" s="50"/>
    </row>
    <row r="6" spans="1:5">
      <c r="A6" s="5">
        <f t="shared" si="0"/>
        <v>5</v>
      </c>
      <c r="B6" s="45"/>
      <c r="C6" s="6">
        <f>'[2]1.5'!G$8+[2]Calculations!G$8</f>
        <v>202.20000000000002</v>
      </c>
      <c r="D6" s="60"/>
      <c r="E6" s="51"/>
    </row>
    <row r="7" spans="1:5">
      <c r="A7" s="8">
        <f>A36+1</f>
        <v>26</v>
      </c>
      <c r="B7" s="61" t="s">
        <v>11</v>
      </c>
      <c r="C7" s="6">
        <f>'[2]6.1'!G$8+[2]Calculations!G$8</f>
        <v>92.4</v>
      </c>
      <c r="D7" s="58">
        <f>AVERAGE(C7:C16)</f>
        <v>133.38</v>
      </c>
      <c r="E7" s="55"/>
    </row>
    <row r="8" spans="1:5">
      <c r="A8" s="8">
        <f t="shared" ref="A8:A16" si="1">A7+1</f>
        <v>27</v>
      </c>
      <c r="B8" s="62"/>
      <c r="C8" s="6">
        <f>'[2]6.2'!G$8+[2]Calculations!G$8</f>
        <v>126</v>
      </c>
      <c r="D8" s="59"/>
      <c r="E8" s="56"/>
    </row>
    <row r="9" spans="1:5">
      <c r="A9" s="8">
        <f t="shared" si="1"/>
        <v>28</v>
      </c>
      <c r="B9" s="62"/>
      <c r="C9" s="6">
        <f>'[2]6.3'!G$8+[2]Calculations!G$8</f>
        <v>175.2</v>
      </c>
      <c r="D9" s="59"/>
      <c r="E9" s="56"/>
    </row>
    <row r="10" spans="1:5">
      <c r="A10" s="8">
        <f t="shared" si="1"/>
        <v>29</v>
      </c>
      <c r="B10" s="62"/>
      <c r="C10" s="6">
        <f>'[2]6.4'!G$8+[2]Calculations!G$8</f>
        <v>196.79999999999998</v>
      </c>
      <c r="D10" s="59"/>
      <c r="E10" s="56"/>
    </row>
    <row r="11" spans="1:5">
      <c r="A11" s="8">
        <f t="shared" si="1"/>
        <v>30</v>
      </c>
      <c r="B11" s="62"/>
      <c r="C11" s="6">
        <f>'[2]6.5'!G$8+[2]Calculations!G$8</f>
        <v>107.39999999999999</v>
      </c>
      <c r="D11" s="59"/>
      <c r="E11" s="56"/>
    </row>
    <row r="12" spans="1:5">
      <c r="A12" s="11">
        <f t="shared" si="1"/>
        <v>31</v>
      </c>
      <c r="B12" s="62"/>
      <c r="C12" s="6">
        <f>'[2]6.6'!G$8+[2]Calculations!G$8</f>
        <v>117.60000000000001</v>
      </c>
      <c r="D12" s="59"/>
      <c r="E12" s="56"/>
    </row>
    <row r="13" spans="1:5">
      <c r="A13" s="11">
        <f t="shared" si="1"/>
        <v>32</v>
      </c>
      <c r="B13" s="62"/>
      <c r="C13" s="6">
        <f>'[2]6.7'!G$8+[2]Calculations!G$8</f>
        <v>106.19999999999999</v>
      </c>
      <c r="D13" s="59"/>
      <c r="E13" s="56"/>
    </row>
    <row r="14" spans="1:5">
      <c r="A14" s="11">
        <f t="shared" si="1"/>
        <v>33</v>
      </c>
      <c r="B14" s="62"/>
      <c r="C14" s="6">
        <f>'[2]6.8'!G$8+[2]Calculations!G$8</f>
        <v>183</v>
      </c>
      <c r="D14" s="59"/>
      <c r="E14" s="56"/>
    </row>
    <row r="15" spans="1:5">
      <c r="A15" s="11">
        <f t="shared" si="1"/>
        <v>34</v>
      </c>
      <c r="B15" s="62"/>
      <c r="C15" s="6">
        <f>'[2]6.9'!G$8+[2]Calculations!G$8</f>
        <v>104.39999999999999</v>
      </c>
      <c r="D15" s="59"/>
      <c r="E15" s="56"/>
    </row>
    <row r="16" spans="1:5">
      <c r="A16" s="11">
        <f t="shared" si="1"/>
        <v>35</v>
      </c>
      <c r="B16" s="63"/>
      <c r="C16" s="6">
        <f>'[2]6.10'!G$8+[2]Calculations!G$8</f>
        <v>124.80000000000001</v>
      </c>
      <c r="D16" s="60"/>
      <c r="E16" s="57"/>
    </row>
    <row r="17" spans="1:5">
      <c r="A17" s="8">
        <f>A31+1</f>
        <v>16</v>
      </c>
      <c r="B17" s="52" t="s">
        <v>6</v>
      </c>
      <c r="C17" s="6">
        <f>'[2]4.1'!G$8+[2]Calculations!G$8</f>
        <v>151.19999999999999</v>
      </c>
      <c r="D17" s="58">
        <f t="shared" ref="D17" si="2">AVERAGE(C17:C21)</f>
        <v>130.32</v>
      </c>
      <c r="E17" s="55"/>
    </row>
    <row r="18" spans="1:5">
      <c r="A18" s="8">
        <f>A17+1</f>
        <v>17</v>
      </c>
      <c r="B18" s="53"/>
      <c r="C18" s="6">
        <f>'[2]4.2'!G$8+[2]Calculations!G$8</f>
        <v>106.19999999999999</v>
      </c>
      <c r="D18" s="59"/>
      <c r="E18" s="56"/>
    </row>
    <row r="19" spans="1:5">
      <c r="A19" s="8">
        <f>A18+1</f>
        <v>18</v>
      </c>
      <c r="B19" s="53"/>
      <c r="C19" s="6">
        <f>'[2]4.3'!G$8+[2]Calculations!G$8</f>
        <v>108.60000000000001</v>
      </c>
      <c r="D19" s="59"/>
      <c r="E19" s="56"/>
    </row>
    <row r="20" spans="1:5">
      <c r="A20" s="8">
        <f>A19+1</f>
        <v>19</v>
      </c>
      <c r="B20" s="53"/>
      <c r="C20" s="6">
        <f>'[2]4.4'!G$8+[2]Calculations!G$8</f>
        <v>141.60000000000002</v>
      </c>
      <c r="D20" s="59"/>
      <c r="E20" s="56"/>
    </row>
    <row r="21" spans="1:5">
      <c r="A21" s="8">
        <f>A20+1</f>
        <v>20</v>
      </c>
      <c r="B21" s="54"/>
      <c r="C21" s="6">
        <f>'[2]4.5'!G$8+[2]Calculations!G$8</f>
        <v>144</v>
      </c>
      <c r="D21" s="60"/>
      <c r="E21" s="57"/>
    </row>
    <row r="22" spans="1:5">
      <c r="A22" s="8">
        <f>A6+1</f>
        <v>6</v>
      </c>
      <c r="B22" s="61" t="s">
        <v>9</v>
      </c>
      <c r="C22" s="6">
        <f>'[2]2.1'!G$8+[2]Calculations!G$8</f>
        <v>125.39999999999999</v>
      </c>
      <c r="D22" s="58">
        <f>AVERAGE(C22:C26)</f>
        <v>124.2</v>
      </c>
      <c r="E22" s="55"/>
    </row>
    <row r="23" spans="1:5">
      <c r="A23" s="8">
        <f t="shared" ref="A23:A31" si="3">A22+1</f>
        <v>7</v>
      </c>
      <c r="B23" s="62"/>
      <c r="C23" s="6">
        <f>'[2]2.2'!G$8+[2]Calculations!G$8</f>
        <v>114.60000000000001</v>
      </c>
      <c r="D23" s="59"/>
      <c r="E23" s="56"/>
    </row>
    <row r="24" spans="1:5">
      <c r="A24" s="8">
        <f t="shared" si="3"/>
        <v>8</v>
      </c>
      <c r="B24" s="62"/>
      <c r="C24" s="6">
        <f>'[2]2.3'!G$8+[2]Calculations!G$8</f>
        <v>124.19999999999999</v>
      </c>
      <c r="D24" s="59"/>
      <c r="E24" s="56"/>
    </row>
    <row r="25" spans="1:5">
      <c r="A25" s="8">
        <f t="shared" si="3"/>
        <v>9</v>
      </c>
      <c r="B25" s="62"/>
      <c r="C25" s="6">
        <f>'[2]2.4'!G$8+[2]Calculations!G$8</f>
        <v>127.80000000000001</v>
      </c>
      <c r="D25" s="59"/>
      <c r="E25" s="56"/>
    </row>
    <row r="26" spans="1:5">
      <c r="A26" s="8">
        <f t="shared" si="3"/>
        <v>10</v>
      </c>
      <c r="B26" s="63"/>
      <c r="C26" s="6">
        <f>'[2]2.5'!G$8+[2]Calculations!G$8</f>
        <v>129</v>
      </c>
      <c r="D26" s="60"/>
      <c r="E26" s="57"/>
    </row>
    <row r="27" spans="1:5" ht="15" customHeight="1">
      <c r="A27" s="5">
        <f t="shared" si="3"/>
        <v>11</v>
      </c>
      <c r="B27" s="43" t="s">
        <v>12</v>
      </c>
      <c r="C27" s="6">
        <f>'[2]3.1'!G$8+[2]Calculations!G$8</f>
        <v>91.800000000000011</v>
      </c>
      <c r="D27" s="58">
        <f t="shared" ref="D27" si="4">AVERAGE(C27:C31)</f>
        <v>97.440000000000012</v>
      </c>
      <c r="E27" s="49"/>
    </row>
    <row r="28" spans="1:5">
      <c r="A28" s="5">
        <f t="shared" si="3"/>
        <v>12</v>
      </c>
      <c r="B28" s="44"/>
      <c r="C28" s="6">
        <f>'[2]3.2'!G$8+[2]Calculations!G$8</f>
        <v>108.60000000000001</v>
      </c>
      <c r="D28" s="59"/>
      <c r="E28" s="50"/>
    </row>
    <row r="29" spans="1:5">
      <c r="A29" s="5">
        <f t="shared" si="3"/>
        <v>13</v>
      </c>
      <c r="B29" s="44"/>
      <c r="C29" s="6">
        <f>'[2]3.3'!G$8+[2]Calculations!G$8</f>
        <v>79.800000000000011</v>
      </c>
      <c r="D29" s="59"/>
      <c r="E29" s="50"/>
    </row>
    <row r="30" spans="1:5">
      <c r="A30" s="5">
        <f t="shared" si="3"/>
        <v>14</v>
      </c>
      <c r="B30" s="44"/>
      <c r="C30" s="6">
        <f>'[2]3.4'!G$8+[2]Calculations!G$8</f>
        <v>107.39999999999999</v>
      </c>
      <c r="D30" s="59"/>
      <c r="E30" s="50"/>
    </row>
    <row r="31" spans="1:5">
      <c r="A31" s="5">
        <f t="shared" si="3"/>
        <v>15</v>
      </c>
      <c r="B31" s="45"/>
      <c r="C31" s="6">
        <f>'[2]3.5'!G$8+[2]Calculations!G$8</f>
        <v>99.600000000000009</v>
      </c>
      <c r="D31" s="60"/>
      <c r="E31" s="51"/>
    </row>
    <row r="32" spans="1:5" ht="15" customHeight="1">
      <c r="A32" s="5">
        <f>A21+1</f>
        <v>21</v>
      </c>
      <c r="B32" s="43" t="s">
        <v>8</v>
      </c>
      <c r="C32" s="6">
        <f>'[2]5.1'!G$8+[2]Calculations!G$8</f>
        <v>58.800000000000004</v>
      </c>
      <c r="D32" s="58">
        <f t="shared" ref="D32" si="5">AVERAGE(C32:C36)</f>
        <v>47.28</v>
      </c>
      <c r="E32" s="49"/>
    </row>
    <row r="33" spans="1:5">
      <c r="A33" s="5">
        <f>A32+1</f>
        <v>22</v>
      </c>
      <c r="B33" s="44"/>
      <c r="C33" s="6">
        <f>'[2]5.2'!G$8+[2]Calculations!G$8</f>
        <v>39</v>
      </c>
      <c r="D33" s="59"/>
      <c r="E33" s="50"/>
    </row>
    <row r="34" spans="1:5">
      <c r="A34" s="5">
        <f>A33+1</f>
        <v>23</v>
      </c>
      <c r="B34" s="44"/>
      <c r="C34" s="6">
        <f>'[2]5.3'!G$8+[2]Calculations!G$8</f>
        <v>41.400000000000006</v>
      </c>
      <c r="D34" s="59"/>
      <c r="E34" s="50"/>
    </row>
    <row r="35" spans="1:5">
      <c r="A35" s="5">
        <f>A34+1</f>
        <v>24</v>
      </c>
      <c r="B35" s="44"/>
      <c r="C35" s="6">
        <f>'[2]5.4'!G$8+[2]Calculations!G$8</f>
        <v>58.199999999999996</v>
      </c>
      <c r="D35" s="59"/>
      <c r="E35" s="50"/>
    </row>
    <row r="36" spans="1:5">
      <c r="A36" s="5">
        <f>A35+1</f>
        <v>25</v>
      </c>
      <c r="B36" s="45"/>
      <c r="C36" s="6">
        <f>'[2]5.5'!G$8+[2]Calculations!G$8</f>
        <v>39</v>
      </c>
      <c r="D36" s="60"/>
      <c r="E36" s="51"/>
    </row>
    <row r="37" spans="1:5">
      <c r="A37" s="5">
        <f>A46+1</f>
        <v>46</v>
      </c>
      <c r="B37" s="43" t="s">
        <v>13</v>
      </c>
      <c r="C37" s="6">
        <f>'[2]9.1'!G$8+[2]Calculations!G$8</f>
        <v>27.599999999999998</v>
      </c>
      <c r="D37" s="58">
        <f t="shared" ref="D37" si="6">AVERAGE(C37:C41)</f>
        <v>31.919999999999998</v>
      </c>
      <c r="E37" s="49"/>
    </row>
    <row r="38" spans="1:5">
      <c r="A38" s="5">
        <f>A37+1</f>
        <v>47</v>
      </c>
      <c r="B38" s="44"/>
      <c r="C38" s="6">
        <f>'[2]9.2'!G$8+[2]Calculations!G$8</f>
        <v>40.799999999999997</v>
      </c>
      <c r="D38" s="59"/>
      <c r="E38" s="50"/>
    </row>
    <row r="39" spans="1:5">
      <c r="A39" s="5">
        <f>A38+1</f>
        <v>48</v>
      </c>
      <c r="B39" s="44"/>
      <c r="C39" s="6">
        <f>'[2]9.3'!G$8+[2]Calculations!G$8</f>
        <v>25.799999999999997</v>
      </c>
      <c r="D39" s="59"/>
      <c r="E39" s="50"/>
    </row>
    <row r="40" spans="1:5">
      <c r="A40" s="5">
        <f>A39+1</f>
        <v>49</v>
      </c>
      <c r="B40" s="44"/>
      <c r="C40" s="6">
        <f>'[2]9.4'!G$8+[2]Calculations!G$8</f>
        <v>33</v>
      </c>
      <c r="D40" s="59"/>
      <c r="E40" s="50"/>
    </row>
    <row r="41" spans="1:5">
      <c r="A41" s="5">
        <f>A40+1</f>
        <v>50</v>
      </c>
      <c r="B41" s="45"/>
      <c r="C41" s="6">
        <f>'[2]9.5'!G$8+[2]Calculations!G$8</f>
        <v>32.400000000000006</v>
      </c>
      <c r="D41" s="60"/>
      <c r="E41" s="51"/>
    </row>
    <row r="42" spans="1:5">
      <c r="A42" s="11">
        <f>A51+1</f>
        <v>41</v>
      </c>
      <c r="B42" s="52" t="s">
        <v>10</v>
      </c>
      <c r="C42" s="6">
        <f>'[2]8.1'!G$8+[2]Calculations!G$8</f>
        <v>26.400000000000002</v>
      </c>
      <c r="D42" s="58">
        <f t="shared" ref="D42" si="7">AVERAGE(C42:C46)</f>
        <v>26.4</v>
      </c>
      <c r="E42" s="64"/>
    </row>
    <row r="43" spans="1:5">
      <c r="A43" s="11">
        <f>A42+1</f>
        <v>42</v>
      </c>
      <c r="B43" s="53"/>
      <c r="C43" s="6">
        <f>'[2]8.2'!G$8+[2]Calculations!G$8</f>
        <v>29.400000000000002</v>
      </c>
      <c r="D43" s="59"/>
      <c r="E43" s="65"/>
    </row>
    <row r="44" spans="1:5">
      <c r="A44" s="11">
        <f>A43+1</f>
        <v>43</v>
      </c>
      <c r="B44" s="53"/>
      <c r="C44" s="6">
        <f>'[2]8.3'!G$8+[2]Calculations!G$8</f>
        <v>21.6</v>
      </c>
      <c r="D44" s="59"/>
      <c r="E44" s="65"/>
    </row>
    <row r="45" spans="1:5">
      <c r="A45" s="11">
        <f>A44+1</f>
        <v>44</v>
      </c>
      <c r="B45" s="53"/>
      <c r="C45" s="6">
        <f>'[2]8.4'!G$8+[2]Calculations!G$8</f>
        <v>31.200000000000003</v>
      </c>
      <c r="D45" s="59"/>
      <c r="E45" s="65"/>
    </row>
    <row r="46" spans="1:5">
      <c r="A46" s="11">
        <f>A45+1</f>
        <v>45</v>
      </c>
      <c r="B46" s="54"/>
      <c r="C46" s="6">
        <f>'[2]8.5'!G$8+[2]Calculations!G$8</f>
        <v>23.4</v>
      </c>
      <c r="D46" s="60"/>
      <c r="E46" s="66"/>
    </row>
    <row r="47" spans="1:5">
      <c r="A47" s="5">
        <f>A16+1</f>
        <v>36</v>
      </c>
      <c r="B47" s="43" t="s">
        <v>7</v>
      </c>
      <c r="C47" s="6">
        <f>'[2]7.1'!G$8+[2]Calculations!G$8</f>
        <v>17.399999999999999</v>
      </c>
      <c r="D47" s="58">
        <f t="shared" ref="D47" si="8">AVERAGE(C47:C51)</f>
        <v>13.8</v>
      </c>
      <c r="E47" s="49"/>
    </row>
    <row r="48" spans="1:5">
      <c r="A48" s="5">
        <f>A47+1</f>
        <v>37</v>
      </c>
      <c r="B48" s="44"/>
      <c r="C48" s="6">
        <f>'[2]7.2'!G$8+[2]Calculations!G$8</f>
        <v>13.200000000000001</v>
      </c>
      <c r="D48" s="59"/>
      <c r="E48" s="50"/>
    </row>
    <row r="49" spans="1:5">
      <c r="A49" s="5">
        <f>A48+1</f>
        <v>38</v>
      </c>
      <c r="B49" s="44"/>
      <c r="C49" s="6">
        <f>'[2]7.3'!G$8+[2]Calculations!G$8</f>
        <v>16.200000000000003</v>
      </c>
      <c r="D49" s="59"/>
      <c r="E49" s="50"/>
    </row>
    <row r="50" spans="1:5">
      <c r="A50" s="5">
        <f>A49+1</f>
        <v>39</v>
      </c>
      <c r="B50" s="44"/>
      <c r="C50" s="6">
        <f>'[2]7.4'!G$8+[2]Calculations!G$8</f>
        <v>9.6000000000000014</v>
      </c>
      <c r="D50" s="59"/>
      <c r="E50" s="50"/>
    </row>
    <row r="51" spans="1:5">
      <c r="A51" s="5">
        <f>A50+1</f>
        <v>40</v>
      </c>
      <c r="B51" s="45"/>
      <c r="C51" s="6">
        <f>'[2]7.5'!G$8+[2]Calculations!G$8</f>
        <v>12.600000000000001</v>
      </c>
      <c r="D51" s="60"/>
      <c r="E51" s="51"/>
    </row>
  </sheetData>
  <mergeCells count="27">
    <mergeCell ref="B2:B6"/>
    <mergeCell ref="D2:D6"/>
    <mergeCell ref="E2:E6"/>
    <mergeCell ref="B22:B26"/>
    <mergeCell ref="D22:D26"/>
    <mergeCell ref="E22:E26"/>
    <mergeCell ref="B47:B51"/>
    <mergeCell ref="D47:D51"/>
    <mergeCell ref="E47:E51"/>
    <mergeCell ref="B42:B46"/>
    <mergeCell ref="D42:D46"/>
    <mergeCell ref="E42:E46"/>
    <mergeCell ref="B37:B41"/>
    <mergeCell ref="D37:D41"/>
    <mergeCell ref="E37:E41"/>
    <mergeCell ref="B7:B16"/>
    <mergeCell ref="E7:E16"/>
    <mergeCell ref="B32:B36"/>
    <mergeCell ref="D32:D36"/>
    <mergeCell ref="E32:E36"/>
    <mergeCell ref="D7:D16"/>
    <mergeCell ref="B27:B31"/>
    <mergeCell ref="D27:D31"/>
    <mergeCell ref="E27:E31"/>
    <mergeCell ref="B17:B21"/>
    <mergeCell ref="D17:D21"/>
    <mergeCell ref="E17:E21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workbookViewId="0">
      <selection activeCell="L64" sqref="L64"/>
    </sheetView>
  </sheetViews>
  <sheetFormatPr baseColWidth="10" defaultColWidth="11" defaultRowHeight="15" x14ac:dyDescent="0"/>
  <cols>
    <col min="1" max="1" width="18.33203125" customWidth="1"/>
    <col min="3" max="3" width="13.83203125" customWidth="1"/>
    <col min="4" max="4" width="16.6640625" customWidth="1"/>
    <col min="9" max="10" width="11.83203125" bestFit="1" customWidth="1"/>
    <col min="15" max="15" width="11.6640625" bestFit="1" customWidth="1"/>
  </cols>
  <sheetData>
    <row r="1" spans="1:17" ht="43.5" thickBot="1">
      <c r="A1" s="12" t="s">
        <v>16</v>
      </c>
      <c r="B1" s="13" t="s">
        <v>17</v>
      </c>
      <c r="C1" s="14" t="s">
        <v>18</v>
      </c>
      <c r="D1" s="13" t="s">
        <v>19</v>
      </c>
      <c r="G1" s="1" t="s">
        <v>41</v>
      </c>
      <c r="H1" s="3" t="s">
        <v>43</v>
      </c>
      <c r="I1" s="4"/>
      <c r="J1" s="1" t="s">
        <v>42</v>
      </c>
      <c r="K1" s="3" t="s">
        <v>44</v>
      </c>
    </row>
    <row r="2" spans="1:17" ht="72" customHeight="1" thickBot="1">
      <c r="A2" s="15" t="s">
        <v>20</v>
      </c>
      <c r="B2" s="16" t="s">
        <v>21</v>
      </c>
      <c r="C2" s="17" t="s">
        <v>22</v>
      </c>
      <c r="D2" s="18"/>
      <c r="G2" s="22" t="s">
        <v>29</v>
      </c>
      <c r="H2" s="23">
        <v>7.9500000000000003E-4</v>
      </c>
      <c r="I2" s="4"/>
      <c r="J2" s="22" t="s">
        <v>23</v>
      </c>
      <c r="K2" s="23">
        <v>4.4089999999999998E-4</v>
      </c>
    </row>
    <row r="3" spans="1:17" ht="73" customHeight="1" thickBot="1">
      <c r="A3" s="15" t="s">
        <v>23</v>
      </c>
      <c r="B3" s="16" t="s">
        <v>24</v>
      </c>
      <c r="C3" s="17" t="s">
        <v>25</v>
      </c>
      <c r="D3" s="18"/>
      <c r="G3" s="22" t="s">
        <v>35</v>
      </c>
      <c r="H3" s="23">
        <v>8.8000000000000003E-4</v>
      </c>
      <c r="I3" s="4"/>
      <c r="J3" s="22" t="s">
        <v>20</v>
      </c>
      <c r="K3" s="23">
        <v>4.637E-4</v>
      </c>
    </row>
    <row r="4" spans="1:17" ht="69" customHeight="1" thickBot="1">
      <c r="A4" s="15" t="s">
        <v>26</v>
      </c>
      <c r="B4" s="16" t="s">
        <v>27</v>
      </c>
      <c r="C4" s="17" t="s">
        <v>28</v>
      </c>
      <c r="D4" s="18"/>
      <c r="G4" s="22" t="s">
        <v>32</v>
      </c>
      <c r="H4" s="23">
        <v>1.5900000000000001E-3</v>
      </c>
      <c r="I4" s="4"/>
      <c r="J4" s="22" t="s">
        <v>26</v>
      </c>
      <c r="K4" s="23">
        <v>7.8739999999999995E-4</v>
      </c>
    </row>
    <row r="5" spans="1:17" ht="66" customHeight="1" thickBot="1">
      <c r="A5" s="15" t="s">
        <v>29</v>
      </c>
      <c r="B5" s="16" t="s">
        <v>30</v>
      </c>
      <c r="C5" s="17" t="s">
        <v>31</v>
      </c>
      <c r="D5" s="18"/>
    </row>
    <row r="6" spans="1:17" ht="73" customHeight="1" thickBot="1">
      <c r="A6" s="15" t="s">
        <v>32</v>
      </c>
      <c r="B6" s="16" t="s">
        <v>33</v>
      </c>
      <c r="C6" s="17" t="s">
        <v>34</v>
      </c>
      <c r="D6" s="18"/>
      <c r="G6" s="26" t="s">
        <v>48</v>
      </c>
      <c r="H6" s="10" t="s">
        <v>47</v>
      </c>
    </row>
    <row r="7" spans="1:17" ht="70" customHeight="1" thickBot="1">
      <c r="A7" s="15" t="s">
        <v>35</v>
      </c>
      <c r="B7" s="16" t="s">
        <v>36</v>
      </c>
      <c r="C7" s="17" t="s">
        <v>37</v>
      </c>
      <c r="D7" s="18"/>
      <c r="G7" s="25">
        <v>11598.89</v>
      </c>
      <c r="H7" s="25">
        <v>3028.16</v>
      </c>
    </row>
    <row r="8" spans="1:17" ht="43" customHeight="1" thickBot="1">
      <c r="A8" s="19" t="s">
        <v>38</v>
      </c>
      <c r="B8" s="20" t="s">
        <v>33</v>
      </c>
      <c r="C8" s="21" t="s">
        <v>39</v>
      </c>
      <c r="D8" s="20" t="s">
        <v>40</v>
      </c>
    </row>
    <row r="9" spans="1:17" ht="16.5" thickBot="1"/>
    <row r="10" spans="1:17" ht="48" thickBot="1">
      <c r="M10" s="34" t="s">
        <v>16</v>
      </c>
      <c r="N10" s="35" t="s">
        <v>50</v>
      </c>
      <c r="O10" s="35" t="s">
        <v>17</v>
      </c>
      <c r="P10" s="35" t="s">
        <v>56</v>
      </c>
      <c r="Q10" s="35" t="s">
        <v>57</v>
      </c>
    </row>
    <row r="11" spans="1:17" ht="48" thickBot="1">
      <c r="A11" s="34" t="s">
        <v>16</v>
      </c>
      <c r="B11" s="35" t="s">
        <v>17</v>
      </c>
      <c r="C11" s="35" t="s">
        <v>49</v>
      </c>
      <c r="F11" s="34" t="s">
        <v>16</v>
      </c>
      <c r="G11" s="35" t="s">
        <v>50</v>
      </c>
      <c r="H11" s="35" t="s">
        <v>58</v>
      </c>
      <c r="I11" s="35" t="s">
        <v>56</v>
      </c>
      <c r="J11" s="35" t="s">
        <v>57</v>
      </c>
      <c r="M11" s="30" t="s">
        <v>29</v>
      </c>
      <c r="N11" s="31">
        <v>1.26</v>
      </c>
      <c r="O11" s="31">
        <v>7.9500000000000003E-4</v>
      </c>
      <c r="P11" s="31">
        <f>$G$7*O11</f>
        <v>9.2211175500000007</v>
      </c>
      <c r="Q11" s="41">
        <f>P11*N11</f>
        <v>11.618608113000001</v>
      </c>
    </row>
    <row r="12" spans="1:17" ht="31.5">
      <c r="A12" s="30" t="s">
        <v>20</v>
      </c>
      <c r="B12" s="31">
        <v>4.637E-4</v>
      </c>
      <c r="C12" s="36">
        <f>B12*$H$7</f>
        <v>1.4041577919999999</v>
      </c>
      <c r="F12" s="30" t="s">
        <v>52</v>
      </c>
      <c r="G12" s="31">
        <v>11.4</v>
      </c>
      <c r="H12" s="31">
        <f>B12</f>
        <v>4.637E-4</v>
      </c>
      <c r="I12" s="31">
        <f>($H$7*0.2)*(H12/0.2)</f>
        <v>1.4041577919999997</v>
      </c>
      <c r="J12" s="41">
        <f>G12*I12</f>
        <v>16.007398828799996</v>
      </c>
      <c r="M12" s="29" t="s">
        <v>55</v>
      </c>
      <c r="N12" s="23">
        <v>6.95</v>
      </c>
      <c r="O12" s="23">
        <v>1.5900000000000001E-3</v>
      </c>
      <c r="P12" s="31">
        <f t="shared" ref="P12:P14" si="0">$G$7*O12</f>
        <v>18.442235100000001</v>
      </c>
      <c r="Q12" s="41">
        <f t="shared" ref="Q12:Q14" si="1">P12*N12</f>
        <v>128.173533945</v>
      </c>
    </row>
    <row r="13" spans="1:17" ht="31.5">
      <c r="A13" s="29" t="s">
        <v>23</v>
      </c>
      <c r="B13" s="23">
        <v>4.4089999999999998E-4</v>
      </c>
      <c r="C13" s="37">
        <f t="shared" ref="C13:C14" si="2">B13*$H$7</f>
        <v>1.3351157439999999</v>
      </c>
      <c r="F13" s="29" t="s">
        <v>23</v>
      </c>
      <c r="G13" s="23">
        <v>0.73899999999999999</v>
      </c>
      <c r="H13" s="31">
        <f t="shared" ref="H13:H14" si="3">B13</f>
        <v>4.4089999999999998E-4</v>
      </c>
      <c r="I13" s="31">
        <f t="shared" ref="I13:I14" si="4">($H$7*0.2)*(H13/0.2)</f>
        <v>1.3351157439999999</v>
      </c>
      <c r="J13" s="41">
        <f t="shared" ref="J13:J14" si="5">G13*I13</f>
        <v>0.98665053481599985</v>
      </c>
      <c r="M13" s="29" t="s">
        <v>35</v>
      </c>
      <c r="N13" s="23">
        <v>4</v>
      </c>
      <c r="O13" s="23">
        <v>8.8000000000000003E-4</v>
      </c>
      <c r="P13" s="31">
        <f t="shared" si="0"/>
        <v>10.2070232</v>
      </c>
      <c r="Q13" s="41">
        <f t="shared" si="1"/>
        <v>40.8280928</v>
      </c>
    </row>
    <row r="14" spans="1:17" ht="32.25" thickBot="1">
      <c r="A14" s="32" t="s">
        <v>26</v>
      </c>
      <c r="B14" s="33">
        <v>7.8739999999999995E-4</v>
      </c>
      <c r="C14" s="38">
        <f t="shared" si="2"/>
        <v>2.3843731839999998</v>
      </c>
      <c r="F14" s="32" t="s">
        <v>26</v>
      </c>
      <c r="G14" s="33">
        <v>8.8699999999999992</v>
      </c>
      <c r="H14" s="31">
        <f t="shared" si="3"/>
        <v>7.8739999999999995E-4</v>
      </c>
      <c r="I14" s="31">
        <f t="shared" si="4"/>
        <v>2.3843731839999993</v>
      </c>
      <c r="J14" s="41">
        <f t="shared" si="5"/>
        <v>21.149390142079991</v>
      </c>
      <c r="M14" s="29" t="s">
        <v>54</v>
      </c>
      <c r="N14" s="23">
        <v>0.82599999999999996</v>
      </c>
      <c r="O14" s="23">
        <v>1.5900000000000001E-3</v>
      </c>
      <c r="P14" s="31">
        <f t="shared" si="0"/>
        <v>18.442235100000001</v>
      </c>
      <c r="Q14" s="41">
        <f t="shared" si="1"/>
        <v>15.2332861926</v>
      </c>
    </row>
    <row r="15" spans="1:17">
      <c r="A15" s="30" t="s">
        <v>29</v>
      </c>
      <c r="B15" s="31">
        <v>7.9500000000000003E-4</v>
      </c>
      <c r="C15" s="36">
        <f>B15*$G$7</f>
        <v>9.2211175500000007</v>
      </c>
    </row>
    <row r="16" spans="1:17" ht="36" customHeight="1">
      <c r="A16" s="29" t="s">
        <v>32</v>
      </c>
      <c r="B16" s="23">
        <v>1.5900000000000001E-3</v>
      </c>
      <c r="C16" s="37">
        <f t="shared" ref="C16:C18" si="6">B16*$G$7</f>
        <v>18.442235100000001</v>
      </c>
      <c r="F16" s="67" t="s">
        <v>51</v>
      </c>
      <c r="G16" s="67"/>
    </row>
    <row r="17" spans="1:7">
      <c r="A17" s="29" t="s">
        <v>35</v>
      </c>
      <c r="B17" s="23">
        <v>8.8000000000000003E-4</v>
      </c>
      <c r="C17" s="37">
        <f t="shared" si="6"/>
        <v>10.2070232</v>
      </c>
      <c r="F17" s="67"/>
      <c r="G17" s="67"/>
    </row>
    <row r="18" spans="1:7">
      <c r="A18" s="29" t="s">
        <v>38</v>
      </c>
      <c r="B18" s="23">
        <v>1.5900000000000001E-3</v>
      </c>
      <c r="C18" s="37">
        <f t="shared" si="6"/>
        <v>18.442235100000001</v>
      </c>
      <c r="F18" s="67"/>
      <c r="G18" s="67"/>
    </row>
    <row r="19" spans="1:7" ht="19" customHeight="1"/>
    <row r="20" spans="1:7">
      <c r="F20" s="67" t="s">
        <v>53</v>
      </c>
      <c r="G20" s="67"/>
    </row>
    <row r="21" spans="1:7">
      <c r="F21" s="67"/>
      <c r="G21" s="67"/>
    </row>
    <row r="22" spans="1:7">
      <c r="F22" s="67"/>
      <c r="G22" s="67"/>
    </row>
    <row r="24" spans="1:7" ht="16.5" thickBot="1"/>
    <row r="25" spans="1:7" ht="31.5">
      <c r="A25" s="27" t="s">
        <v>59</v>
      </c>
      <c r="B25" s="28" t="s">
        <v>69</v>
      </c>
      <c r="C25" s="28" t="s">
        <v>70</v>
      </c>
    </row>
    <row r="26" spans="1:7">
      <c r="A26" s="24" t="s">
        <v>60</v>
      </c>
      <c r="B26" s="42">
        <f>C12+C15</f>
        <v>10.625275342</v>
      </c>
      <c r="C26" s="42">
        <f>J12+Q11</f>
        <v>27.626006941799996</v>
      </c>
    </row>
    <row r="27" spans="1:7">
      <c r="A27" s="24" t="s">
        <v>61</v>
      </c>
      <c r="B27" s="42">
        <f>C12+C17</f>
        <v>11.611180992</v>
      </c>
      <c r="C27" s="42">
        <f>J12+Q13</f>
        <v>56.8354916288</v>
      </c>
    </row>
    <row r="28" spans="1:7">
      <c r="A28" s="24" t="s">
        <v>62</v>
      </c>
      <c r="B28" s="42">
        <f>C12+C16</f>
        <v>19.846392892000001</v>
      </c>
      <c r="C28" s="42">
        <f>J12+Q12</f>
        <v>144.18093277380001</v>
      </c>
    </row>
    <row r="29" spans="1:7">
      <c r="A29" s="24" t="s">
        <v>63</v>
      </c>
      <c r="B29" s="42">
        <f>C13+C15</f>
        <v>10.556233294</v>
      </c>
      <c r="C29" s="42">
        <f>J13+Q11</f>
        <v>12.605258647816001</v>
      </c>
    </row>
    <row r="30" spans="1:7">
      <c r="A30" s="24" t="s">
        <v>64</v>
      </c>
      <c r="B30" s="42">
        <f>C13+C17</f>
        <v>11.542138944</v>
      </c>
      <c r="C30" s="42">
        <f>J13+Q13</f>
        <v>41.814743334816001</v>
      </c>
    </row>
    <row r="31" spans="1:7">
      <c r="A31" s="24" t="s">
        <v>65</v>
      </c>
      <c r="B31" s="42">
        <f>C13+C16</f>
        <v>19.777350844000001</v>
      </c>
      <c r="C31" s="42">
        <f>J13+Q12</f>
        <v>129.160184479816</v>
      </c>
    </row>
    <row r="32" spans="1:7">
      <c r="A32" s="24" t="s">
        <v>66</v>
      </c>
      <c r="B32" s="42">
        <f>C14+C15</f>
        <v>11.605490734</v>
      </c>
      <c r="C32" s="42">
        <f>J14+Q11</f>
        <v>32.767998255079988</v>
      </c>
    </row>
    <row r="33" spans="1:3">
      <c r="A33" s="24" t="s">
        <v>67</v>
      </c>
      <c r="B33" s="42">
        <f>C14+C17</f>
        <v>12.591396383999999</v>
      </c>
      <c r="C33" s="42">
        <f>J14+Q13</f>
        <v>61.977482942079988</v>
      </c>
    </row>
    <row r="34" spans="1:3">
      <c r="A34" s="24" t="s">
        <v>68</v>
      </c>
      <c r="B34" s="42">
        <f>C14+C16</f>
        <v>20.826608284000002</v>
      </c>
      <c r="C34" s="42">
        <f>J14+Q12</f>
        <v>149.32292408708</v>
      </c>
    </row>
    <row r="63" spans="12:12">
      <c r="L63" t="s">
        <v>74</v>
      </c>
    </row>
  </sheetData>
  <mergeCells count="2">
    <mergeCell ref="F16:G18"/>
    <mergeCell ref="F20:G22"/>
  </mergeCells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workbookViewId="0">
      <selection activeCell="F42" sqref="F42"/>
    </sheetView>
  </sheetViews>
  <sheetFormatPr baseColWidth="10" defaultColWidth="11" defaultRowHeight="15" x14ac:dyDescent="0"/>
  <cols>
    <col min="2" max="3" width="10.83203125" customWidth="1"/>
    <col min="4" max="4" width="13.6640625" customWidth="1"/>
  </cols>
  <sheetData>
    <row r="1" spans="1:5" ht="47.25">
      <c r="A1" s="39" t="s">
        <v>1</v>
      </c>
      <c r="B1" s="40" t="s">
        <v>45</v>
      </c>
      <c r="C1" s="40" t="s">
        <v>46</v>
      </c>
      <c r="D1" s="40" t="s">
        <v>71</v>
      </c>
      <c r="E1" s="40" t="s">
        <v>72</v>
      </c>
    </row>
    <row r="2" spans="1:5">
      <c r="A2" s="61" t="s">
        <v>5</v>
      </c>
      <c r="B2" s="74">
        <f>'4Point'!D2:D6</f>
        <v>2235.4022400000003</v>
      </c>
      <c r="C2" s="74">
        <v>69</v>
      </c>
      <c r="D2" s="74">
        <v>92</v>
      </c>
      <c r="E2" s="71">
        <f>B2/D2</f>
        <v>24.297850434782614</v>
      </c>
    </row>
    <row r="3" spans="1:5">
      <c r="A3" s="62"/>
      <c r="B3" s="75"/>
      <c r="C3" s="75"/>
      <c r="D3" s="75"/>
      <c r="E3" s="72"/>
    </row>
    <row r="4" spans="1:5">
      <c r="A4" s="62"/>
      <c r="B4" s="75"/>
      <c r="C4" s="75"/>
      <c r="D4" s="75"/>
      <c r="E4" s="72"/>
    </row>
    <row r="5" spans="1:5">
      <c r="A5" s="62"/>
      <c r="B5" s="75"/>
      <c r="C5" s="75"/>
      <c r="D5" s="75"/>
      <c r="E5" s="72"/>
    </row>
    <row r="6" spans="1:5">
      <c r="A6" s="63"/>
      <c r="B6" s="76"/>
      <c r="C6" s="76"/>
      <c r="D6" s="76"/>
      <c r="E6" s="73"/>
    </row>
    <row r="7" spans="1:5">
      <c r="A7" s="43" t="s">
        <v>11</v>
      </c>
      <c r="B7" s="46">
        <f>'4Point'!D7:D11</f>
        <v>1508.5977599999999</v>
      </c>
      <c r="C7" s="46">
        <v>121</v>
      </c>
      <c r="D7" s="46">
        <v>162</v>
      </c>
      <c r="E7" s="68">
        <f t="shared" ref="E7" si="0">B7/D7</f>
        <v>9.3123318518518516</v>
      </c>
    </row>
    <row r="8" spans="1:5">
      <c r="A8" s="44"/>
      <c r="B8" s="47"/>
      <c r="C8" s="47"/>
      <c r="D8" s="47"/>
      <c r="E8" s="69"/>
    </row>
    <row r="9" spans="1:5">
      <c r="A9" s="44"/>
      <c r="B9" s="47"/>
      <c r="C9" s="47"/>
      <c r="D9" s="47"/>
      <c r="E9" s="69"/>
    </row>
    <row r="10" spans="1:5">
      <c r="A10" s="44"/>
      <c r="B10" s="47"/>
      <c r="C10" s="47"/>
      <c r="D10" s="47"/>
      <c r="E10" s="69"/>
    </row>
    <row r="11" spans="1:5">
      <c r="A11" s="45"/>
      <c r="B11" s="48"/>
      <c r="C11" s="48"/>
      <c r="D11" s="48"/>
      <c r="E11" s="70"/>
    </row>
    <row r="12" spans="1:5" ht="15" customHeight="1">
      <c r="A12" s="52" t="s">
        <v>6</v>
      </c>
      <c r="B12" s="74">
        <f>'4Point'!D12:D16</f>
        <v>1105.6742400000003</v>
      </c>
      <c r="C12" s="74">
        <v>262</v>
      </c>
      <c r="D12" s="74">
        <v>337</v>
      </c>
      <c r="E12" s="71">
        <f t="shared" ref="E12" si="1">B12/D12</f>
        <v>3.2809324629080128</v>
      </c>
    </row>
    <row r="13" spans="1:5">
      <c r="A13" s="53"/>
      <c r="B13" s="75"/>
      <c r="C13" s="75"/>
      <c r="D13" s="75"/>
      <c r="E13" s="72"/>
    </row>
    <row r="14" spans="1:5">
      <c r="A14" s="53"/>
      <c r="B14" s="75"/>
      <c r="C14" s="75"/>
      <c r="D14" s="75"/>
      <c r="E14" s="72"/>
    </row>
    <row r="15" spans="1:5">
      <c r="A15" s="53"/>
      <c r="B15" s="75"/>
      <c r="C15" s="75"/>
      <c r="D15" s="75"/>
      <c r="E15" s="72"/>
    </row>
    <row r="16" spans="1:5">
      <c r="A16" s="54"/>
      <c r="B16" s="76"/>
      <c r="C16" s="76"/>
      <c r="D16" s="76"/>
      <c r="E16" s="73"/>
    </row>
    <row r="17" spans="1:5">
      <c r="A17" s="43" t="s">
        <v>9</v>
      </c>
      <c r="B17" s="46">
        <f>'4Point'!D17:D21</f>
        <v>896.01023999999995</v>
      </c>
      <c r="C17" s="46">
        <v>42</v>
      </c>
      <c r="D17" s="46">
        <v>57</v>
      </c>
      <c r="E17" s="68">
        <f t="shared" ref="E17" si="2">B17/D17</f>
        <v>15.719477894736841</v>
      </c>
    </row>
    <row r="18" spans="1:5">
      <c r="A18" s="44"/>
      <c r="B18" s="47"/>
      <c r="C18" s="47"/>
      <c r="D18" s="47"/>
      <c r="E18" s="69"/>
    </row>
    <row r="19" spans="1:5">
      <c r="A19" s="44"/>
      <c r="B19" s="47"/>
      <c r="C19" s="47"/>
      <c r="D19" s="47"/>
      <c r="E19" s="69"/>
    </row>
    <row r="20" spans="1:5">
      <c r="A20" s="44"/>
      <c r="B20" s="47"/>
      <c r="C20" s="47"/>
      <c r="D20" s="47"/>
      <c r="E20" s="69"/>
    </row>
    <row r="21" spans="1:5">
      <c r="A21" s="45"/>
      <c r="B21" s="48"/>
      <c r="C21" s="48"/>
      <c r="D21" s="48"/>
      <c r="E21" s="70"/>
    </row>
    <row r="22" spans="1:5">
      <c r="A22" s="52" t="s">
        <v>12</v>
      </c>
      <c r="B22" s="74">
        <f>'4Point'!D22:D26</f>
        <v>393.86112000000003</v>
      </c>
      <c r="C22" s="74">
        <v>26</v>
      </c>
      <c r="D22" s="74">
        <v>35</v>
      </c>
      <c r="E22" s="71">
        <f t="shared" ref="E22" si="3">B22/D22</f>
        <v>11.253174857142858</v>
      </c>
    </row>
    <row r="23" spans="1:5">
      <c r="A23" s="53"/>
      <c r="B23" s="75"/>
      <c r="C23" s="75"/>
      <c r="D23" s="75"/>
      <c r="E23" s="72"/>
    </row>
    <row r="24" spans="1:5">
      <c r="A24" s="53"/>
      <c r="B24" s="75"/>
      <c r="C24" s="75"/>
      <c r="D24" s="75"/>
      <c r="E24" s="72"/>
    </row>
    <row r="25" spans="1:5">
      <c r="A25" s="53"/>
      <c r="B25" s="75"/>
      <c r="C25" s="75"/>
      <c r="D25" s="75"/>
      <c r="E25" s="72"/>
    </row>
    <row r="26" spans="1:5">
      <c r="A26" s="54"/>
      <c r="B26" s="76"/>
      <c r="C26" s="76"/>
      <c r="D26" s="76"/>
      <c r="E26" s="73"/>
    </row>
    <row r="27" spans="1:5">
      <c r="A27" s="43" t="s">
        <v>8</v>
      </c>
      <c r="B27" s="46">
        <f>'4Point'!D27:D31</f>
        <v>249.53855999999996</v>
      </c>
      <c r="C27" s="46">
        <v>188</v>
      </c>
      <c r="D27" s="46">
        <v>251</v>
      </c>
      <c r="E27" s="68">
        <f t="shared" ref="E27" si="4">B27/D27</f>
        <v>0.99417752988047792</v>
      </c>
    </row>
    <row r="28" spans="1:5">
      <c r="A28" s="44"/>
      <c r="B28" s="47"/>
      <c r="C28" s="47"/>
      <c r="D28" s="47"/>
      <c r="E28" s="69"/>
    </row>
    <row r="29" spans="1:5">
      <c r="A29" s="44"/>
      <c r="B29" s="47"/>
      <c r="C29" s="47"/>
      <c r="D29" s="47"/>
      <c r="E29" s="69"/>
    </row>
    <row r="30" spans="1:5">
      <c r="A30" s="44"/>
      <c r="B30" s="47"/>
      <c r="C30" s="47"/>
      <c r="D30" s="47"/>
      <c r="E30" s="69"/>
    </row>
    <row r="31" spans="1:5">
      <c r="A31" s="45"/>
      <c r="B31" s="48"/>
      <c r="C31" s="48"/>
      <c r="D31" s="48"/>
      <c r="E31" s="70"/>
    </row>
    <row r="32" spans="1:5">
      <c r="A32" s="61" t="s">
        <v>13</v>
      </c>
      <c r="B32" s="74">
        <f>'4Point'!D32:D36</f>
        <v>235.37663999999995</v>
      </c>
      <c r="C32" s="74">
        <v>354</v>
      </c>
      <c r="D32" s="74">
        <v>425</v>
      </c>
      <c r="E32" s="71" t="s">
        <v>73</v>
      </c>
    </row>
    <row r="33" spans="1:5">
      <c r="A33" s="62"/>
      <c r="B33" s="75"/>
      <c r="C33" s="75"/>
      <c r="D33" s="75"/>
      <c r="E33" s="72"/>
    </row>
    <row r="34" spans="1:5">
      <c r="A34" s="62"/>
      <c r="B34" s="75"/>
      <c r="C34" s="75"/>
      <c r="D34" s="75"/>
      <c r="E34" s="72"/>
    </row>
    <row r="35" spans="1:5">
      <c r="A35" s="62"/>
      <c r="B35" s="75"/>
      <c r="C35" s="75"/>
      <c r="D35" s="75"/>
      <c r="E35" s="72"/>
    </row>
    <row r="36" spans="1:5">
      <c r="A36" s="63"/>
      <c r="B36" s="76"/>
      <c r="C36" s="76"/>
      <c r="D36" s="76"/>
      <c r="E36" s="73"/>
    </row>
    <row r="37" spans="1:5">
      <c r="A37" s="43" t="s">
        <v>10</v>
      </c>
      <c r="B37" s="46">
        <f>'4Point'!D37:D41</f>
        <v>180.20352000000003</v>
      </c>
      <c r="C37" s="46">
        <v>413</v>
      </c>
      <c r="D37" s="46">
        <v>496</v>
      </c>
      <c r="E37" s="46" t="s">
        <v>73</v>
      </c>
    </row>
    <row r="38" spans="1:5">
      <c r="A38" s="44"/>
      <c r="B38" s="47"/>
      <c r="C38" s="47"/>
      <c r="D38" s="47"/>
      <c r="E38" s="47"/>
    </row>
    <row r="39" spans="1:5">
      <c r="A39" s="44"/>
      <c r="B39" s="47"/>
      <c r="C39" s="47"/>
      <c r="D39" s="47"/>
      <c r="E39" s="47"/>
    </row>
    <row r="40" spans="1:5">
      <c r="A40" s="44"/>
      <c r="B40" s="47"/>
      <c r="C40" s="47"/>
      <c r="D40" s="47"/>
      <c r="E40" s="47"/>
    </row>
    <row r="41" spans="1:5">
      <c r="A41" s="45"/>
      <c r="B41" s="48"/>
      <c r="C41" s="48"/>
      <c r="D41" s="48"/>
      <c r="E41" s="48"/>
    </row>
    <row r="42" spans="1:5">
      <c r="A42" s="61" t="s">
        <v>7</v>
      </c>
      <c r="B42" s="74">
        <f>'4Point'!D42:D46</f>
        <v>119.22432000000001</v>
      </c>
      <c r="C42" s="74">
        <v>427</v>
      </c>
      <c r="D42" s="74">
        <v>512</v>
      </c>
      <c r="E42" s="74" t="s">
        <v>73</v>
      </c>
    </row>
    <row r="43" spans="1:5">
      <c r="A43" s="62"/>
      <c r="B43" s="75"/>
      <c r="C43" s="75"/>
      <c r="D43" s="75"/>
      <c r="E43" s="75"/>
    </row>
    <row r="44" spans="1:5">
      <c r="A44" s="62"/>
      <c r="B44" s="75"/>
      <c r="C44" s="75"/>
      <c r="D44" s="75"/>
      <c r="E44" s="75"/>
    </row>
    <row r="45" spans="1:5">
      <c r="A45" s="62"/>
      <c r="B45" s="75"/>
      <c r="C45" s="75"/>
      <c r="D45" s="75"/>
      <c r="E45" s="75"/>
    </row>
    <row r="46" spans="1:5">
      <c r="A46" s="63"/>
      <c r="B46" s="76"/>
      <c r="C46" s="76"/>
      <c r="D46" s="76"/>
      <c r="E46" s="76"/>
    </row>
  </sheetData>
  <mergeCells count="45">
    <mergeCell ref="C27:C31"/>
    <mergeCell ref="C32:C36"/>
    <mergeCell ref="C37:C41"/>
    <mergeCell ref="C42:C46"/>
    <mergeCell ref="D2:D6"/>
    <mergeCell ref="D7:D11"/>
    <mergeCell ref="D12:D16"/>
    <mergeCell ref="D17:D21"/>
    <mergeCell ref="D22:D26"/>
    <mergeCell ref="D27:D31"/>
    <mergeCell ref="D32:D36"/>
    <mergeCell ref="C2:C6"/>
    <mergeCell ref="C7:C11"/>
    <mergeCell ref="C12:C16"/>
    <mergeCell ref="C17:C21"/>
    <mergeCell ref="C22:C26"/>
    <mergeCell ref="B37:B41"/>
    <mergeCell ref="B42:B46"/>
    <mergeCell ref="D37:D41"/>
    <mergeCell ref="D42:D46"/>
    <mergeCell ref="A32:A36"/>
    <mergeCell ref="A37:A41"/>
    <mergeCell ref="A42:A46"/>
    <mergeCell ref="B27:B31"/>
    <mergeCell ref="B32:B36"/>
    <mergeCell ref="A2:A6"/>
    <mergeCell ref="A7:A11"/>
    <mergeCell ref="A12:A16"/>
    <mergeCell ref="A17:A21"/>
    <mergeCell ref="A22:A26"/>
    <mergeCell ref="A27:A31"/>
    <mergeCell ref="B2:B6"/>
    <mergeCell ref="B7:B11"/>
    <mergeCell ref="B12:B16"/>
    <mergeCell ref="B17:B21"/>
    <mergeCell ref="B22:B26"/>
    <mergeCell ref="E27:E31"/>
    <mergeCell ref="E32:E36"/>
    <mergeCell ref="E37:E41"/>
    <mergeCell ref="E42:E46"/>
    <mergeCell ref="E2:E6"/>
    <mergeCell ref="E7:E11"/>
    <mergeCell ref="E12:E16"/>
    <mergeCell ref="E17:E21"/>
    <mergeCell ref="E22:E26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4Point</vt:lpstr>
      <vt:lpstr>3Point</vt:lpstr>
      <vt:lpstr>Density</vt:lpstr>
      <vt:lpstr>FEA</vt:lpstr>
    </vt:vector>
  </TitlesOfParts>
  <Company>Michigan Technological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Cleyton Cavallaro</dc:creator>
  <cp:lastModifiedBy>Cleyton Cavallaro</cp:lastModifiedBy>
  <dcterms:created xsi:type="dcterms:W3CDTF">2015-12-20T16:59:53Z</dcterms:created>
  <dcterms:modified xsi:type="dcterms:W3CDTF">2016-02-10T22:39:54Z</dcterms:modified>
</cp:coreProperties>
</file>