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firstSheet="1" activeTab="7"/>
  </bookViews>
  <sheets>
    <sheet name="load calcs" sheetId="1" r:id="rId1"/>
    <sheet name="current and tilt" sheetId="2" r:id="rId2"/>
    <sheet name="battery" sheetId="3" r:id="rId3"/>
    <sheet name="array" sheetId="4" r:id="rId4"/>
    <sheet name="controller" sheetId="5" r:id="rId5"/>
    <sheet name="inverter" sheetId="6" r:id="rId6"/>
    <sheet name="dc wiring" sheetId="7" r:id="rId7"/>
    <sheet name="ac wiring" sheetId="8" r:id="rId8"/>
  </sheets>
  <definedNames/>
  <calcPr calcMode="autoNoTable" fullCalcOnLoad="1" iterate="1" iterateCount="30" iterateDelta="0.1"/>
</workbook>
</file>

<file path=xl/sharedStrings.xml><?xml version="1.0" encoding="utf-8"?>
<sst xmlns="http://schemas.openxmlformats.org/spreadsheetml/2006/main" count="232" uniqueCount="189">
  <si>
    <t>Load Description</t>
  </si>
  <si>
    <t>Load Current</t>
  </si>
  <si>
    <t>AC Load Power</t>
  </si>
  <si>
    <t>Qty.</t>
  </si>
  <si>
    <t>Criotec</t>
  </si>
  <si>
    <t>Nom. V</t>
  </si>
  <si>
    <t>Nom. Syst. V</t>
  </si>
  <si>
    <t>Power Con. Efcy</t>
  </si>
  <si>
    <t>Load V</t>
  </si>
  <si>
    <t>Wkly Duty Cycle</t>
  </si>
  <si>
    <t>T8 Lights</t>
  </si>
  <si>
    <t>LaLa Leche</t>
  </si>
  <si>
    <t>CFL</t>
  </si>
  <si>
    <t>Television</t>
  </si>
  <si>
    <t>Freezer</t>
  </si>
  <si>
    <t>Total Load Power</t>
  </si>
  <si>
    <t>Total Amp-Hour Load</t>
  </si>
  <si>
    <t>Total AC Load Power</t>
  </si>
  <si>
    <t>Peak Current Draw</t>
  </si>
  <si>
    <t>Total Ah Load</t>
  </si>
  <si>
    <t>Nominal Syatem V</t>
  </si>
  <si>
    <t>Wire Effcy. Factor</t>
  </si>
  <si>
    <t>Battery Effcy. Factor</t>
  </si>
  <si>
    <t>Corrected Ah Load</t>
  </si>
  <si>
    <t>Design Current and Array Tilt</t>
  </si>
  <si>
    <t>System Location</t>
  </si>
  <si>
    <t>Lattitude</t>
  </si>
  <si>
    <t>Longitude</t>
  </si>
  <si>
    <t>Design Current</t>
  </si>
  <si>
    <t>Lowest Peak Sun (HRS/DAY)</t>
  </si>
  <si>
    <t xml:space="preserve">Tilt at Lat. </t>
  </si>
  <si>
    <t>Tilt at Lat. -15°</t>
  </si>
  <si>
    <t>Tilt at Lat. +15°</t>
  </si>
  <si>
    <t>Flat</t>
  </si>
  <si>
    <t>Corrected Load (Ah)</t>
  </si>
  <si>
    <t>Design Current (A)</t>
  </si>
  <si>
    <t>Smallest Design Current (A)</t>
  </si>
  <si>
    <t>Tilt Angle</t>
  </si>
  <si>
    <t>Calculate System Battery Size</t>
  </si>
  <si>
    <t>Storage Days</t>
  </si>
  <si>
    <t>Max. Depth of Discharge</t>
  </si>
  <si>
    <t>Derate for Temp.</t>
  </si>
  <si>
    <t>Req. Bat. Cap.</t>
  </si>
  <si>
    <t>Bat´s in Parallel</t>
  </si>
  <si>
    <t>Nom. Sys. V</t>
  </si>
  <si>
    <t>Nom. Bat. V</t>
  </si>
  <si>
    <t># Batteries in Series</t>
  </si>
  <si>
    <t># Bat´s in Parallel</t>
  </si>
  <si>
    <t>TOTAL Bat´s</t>
  </si>
  <si>
    <t>Calculate the Loads</t>
  </si>
  <si>
    <t>System Bat. Cap. (Ah)</t>
  </si>
  <si>
    <t>Cap. Of Sel. Bat. (Ah)</t>
  </si>
  <si>
    <t>Max. Depth of Discharge (0.##)</t>
  </si>
  <si>
    <t>Usable Bat. Cap. (Ah)</t>
  </si>
  <si>
    <t>Make</t>
  </si>
  <si>
    <t>Model</t>
  </si>
  <si>
    <t>Type</t>
  </si>
  <si>
    <t>Rated Cap. (Ah)</t>
  </si>
  <si>
    <t>Calculate System Array Size</t>
  </si>
  <si>
    <t>Modules in Parallel</t>
  </si>
  <si>
    <t>Bat´s in Series</t>
  </si>
  <si>
    <t>Req´d V for Load</t>
  </si>
  <si>
    <t>Highest Temp. Mod. V</t>
  </si>
  <si>
    <t>Mod´s in Series</t>
  </si>
  <si>
    <t>Mod´s in Parallel</t>
  </si>
  <si>
    <t>TOTAL Mod´s</t>
  </si>
  <si>
    <t>Safety</t>
  </si>
  <si>
    <t>Mod. Short Circuit Current (A)</t>
  </si>
  <si>
    <t>Rated Array Current (A)</t>
  </si>
  <si>
    <t>Array Short Circuit Current (A)</t>
  </si>
  <si>
    <t>Rated Mod. V</t>
  </si>
  <si>
    <t>Array Rated V</t>
  </si>
  <si>
    <t>Open Circuit Module V</t>
  </si>
  <si>
    <t>Array Open Circuit V</t>
  </si>
  <si>
    <t>PV Model Information</t>
  </si>
  <si>
    <t>Make/Model</t>
  </si>
  <si>
    <t>Nominal Volts</t>
  </si>
  <si>
    <t>Length</t>
  </si>
  <si>
    <t>Width</t>
  </si>
  <si>
    <t>Thickness</t>
  </si>
  <si>
    <t>Weight</t>
  </si>
  <si>
    <t>Bypass Diode</t>
  </si>
  <si>
    <t>Voltage</t>
  </si>
  <si>
    <t>At STC</t>
  </si>
  <si>
    <t>Open Circuit</t>
  </si>
  <si>
    <t>At Highest Exp. Temp.</t>
  </si>
  <si>
    <t>Current</t>
  </si>
  <si>
    <t>Short Circuit</t>
  </si>
  <si>
    <t>Controller Specification</t>
  </si>
  <si>
    <t>Minimum Controller Current (A)</t>
  </si>
  <si>
    <t>Contollers in Parallel</t>
  </si>
  <si>
    <t>Controller Specs</t>
  </si>
  <si>
    <t>Make/Module</t>
  </si>
  <si>
    <t>Rated V</t>
  </si>
  <si>
    <t>Rated Current</t>
  </si>
  <si>
    <t>Features</t>
  </si>
  <si>
    <t>Derated Design Current (A)</t>
  </si>
  <si>
    <t>Cap. of Sel. Bat. (Ah)</t>
  </si>
  <si>
    <t>Adjustible Set Points</t>
  </si>
  <si>
    <t>Temp. Comp.</t>
  </si>
  <si>
    <t>Reverse Current Prot.</t>
  </si>
  <si>
    <t>High V Disconnect</t>
  </si>
  <si>
    <t>High V Reconn.</t>
  </si>
  <si>
    <t>Low V Disconnect</t>
  </si>
  <si>
    <t>Low V Reconn.</t>
  </si>
  <si>
    <t>Meters</t>
  </si>
  <si>
    <t>Bat. V</t>
  </si>
  <si>
    <t>Array Current</t>
  </si>
  <si>
    <t>Rated Controller Current (A)</t>
  </si>
  <si>
    <t>Power Conditioning Unit Specification</t>
  </si>
  <si>
    <t>INVERTER</t>
  </si>
  <si>
    <t>Surge Cap. (W)</t>
  </si>
  <si>
    <t>Max. Single AC Load (W)</t>
  </si>
  <si>
    <t>Max. Simultaneous AC Load (W)</t>
  </si>
  <si>
    <t>Req´d Inverter Efficiency (%)</t>
  </si>
  <si>
    <t>Continuous Duty Rating of Inverter (W)</t>
  </si>
  <si>
    <t>Inverter Run Time at Max. Sim. Load (min)</t>
  </si>
  <si>
    <t>Wave Form --&gt;</t>
  </si>
  <si>
    <t>Surge Cap. (W) --&gt;</t>
  </si>
  <si>
    <t>Total AC Watts --&gt;</t>
  </si>
  <si>
    <t>System Reqmt´s</t>
  </si>
  <si>
    <t>Inverter Spec´s</t>
  </si>
  <si>
    <t>Waveform Desired</t>
  </si>
  <si>
    <t>Input DC V</t>
  </si>
  <si>
    <t>Output AC V</t>
  </si>
  <si>
    <t>Bat. Charging</t>
  </si>
  <si>
    <t>Voltometer</t>
  </si>
  <si>
    <t>Remote Control</t>
  </si>
  <si>
    <t>Generator Starting</t>
  </si>
  <si>
    <t>Power Transfer Switch</t>
  </si>
  <si>
    <t>Max. Power Tracking</t>
  </si>
  <si>
    <t>CONVERTER</t>
  </si>
  <si>
    <t>Output DC V</t>
  </si>
  <si>
    <t>Output Power</t>
  </si>
  <si>
    <t>Operating Temp.</t>
  </si>
  <si>
    <t>Converter Spec´s</t>
  </si>
  <si>
    <t>Input V</t>
  </si>
  <si>
    <t>Output V</t>
  </si>
  <si>
    <t>Operating Temp. (C°)</t>
  </si>
  <si>
    <t>Output Current Req´d (A)</t>
  </si>
  <si>
    <t>Adj. Output V</t>
  </si>
  <si>
    <t>DC System V --&gt;</t>
  </si>
  <si>
    <t>AC System V --&gt;</t>
  </si>
  <si>
    <t>DC Wire Sizing Specification</t>
  </si>
  <si>
    <t>Wire Runs</t>
  </si>
  <si>
    <t>System V</t>
  </si>
  <si>
    <t>Max. Current (A)</t>
  </si>
  <si>
    <t>One-Way Length</t>
  </si>
  <si>
    <t>Allowed V Drop (%)</t>
  </si>
  <si>
    <t>Allowance for Temp. Derate</t>
  </si>
  <si>
    <t>Wire Type</t>
  </si>
  <si>
    <t>Array Circuit</t>
  </si>
  <si>
    <t>Mod. to Mod.</t>
  </si>
  <si>
    <t>Array to Controller/Bat.</t>
  </si>
  <si>
    <t>DC Circuits</t>
  </si>
  <si>
    <t>Battery to Battery</t>
  </si>
  <si>
    <t>Bat. to DC Loads</t>
  </si>
  <si>
    <t>Branch Circuits</t>
  </si>
  <si>
    <t>A</t>
  </si>
  <si>
    <t>B</t>
  </si>
  <si>
    <t>C</t>
  </si>
  <si>
    <t>E</t>
  </si>
  <si>
    <t>F</t>
  </si>
  <si>
    <t>D</t>
  </si>
  <si>
    <t>Bat. Charger to Bat´s</t>
  </si>
  <si>
    <t>Bat. to Inv´r or Conv´r</t>
  </si>
  <si>
    <t>System Grounding</t>
  </si>
  <si>
    <t>Eqmt Ground</t>
  </si>
  <si>
    <t>System</t>
  </si>
  <si>
    <t>Type of Earth Ground</t>
  </si>
  <si>
    <t>AWG #</t>
  </si>
  <si>
    <t>AC Wire Sizing Specification</t>
  </si>
  <si>
    <t>AC Currents</t>
  </si>
  <si>
    <t>Inv. to AC Loads</t>
  </si>
  <si>
    <t>G</t>
  </si>
  <si>
    <t>Generator</t>
  </si>
  <si>
    <t>Gen. to Bat. Charger</t>
  </si>
  <si>
    <t>Gen. to AC Load Center</t>
  </si>
  <si>
    <t>Eqmt. Ground</t>
  </si>
  <si>
    <t>System Ground</t>
  </si>
  <si>
    <t>One-Way Length (ft)</t>
  </si>
  <si>
    <t>Amp-Hour Load (Ah/day)</t>
  </si>
  <si>
    <t>Daily Duty Cycle (hrs/day)</t>
  </si>
  <si>
    <t>Rated Mod. Current (A)</t>
  </si>
  <si>
    <t>Module Derate Factor (0.##)</t>
  </si>
  <si>
    <t>Req. in Parallel</t>
  </si>
  <si>
    <t>Kwh load</t>
  </si>
  <si>
    <t>MPPT</t>
  </si>
  <si>
    <t>Load Current (A)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</si>
</sst>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3" borderId="1" xfId="19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SH99" xfId="19"/>
    <cellStyle name="Percent" xfId="20"/>
  </cellStyles>
  <dxfs count="1"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7" sqref="F17"/>
    </sheetView>
  </sheetViews>
  <sheetFormatPr defaultColWidth="9.140625" defaultRowHeight="12.75"/>
  <cols>
    <col min="1" max="1" width="12.57421875" style="0" customWidth="1"/>
    <col min="2" max="2" width="3.57421875" style="0" customWidth="1"/>
    <col min="3" max="3" width="12.57421875" style="0" customWidth="1"/>
    <col min="4" max="4" width="5.57421875" style="1" customWidth="1"/>
    <col min="5" max="5" width="11.7109375" style="0" customWidth="1"/>
    <col min="6" max="6" width="19.421875" style="0" bestFit="1" customWidth="1"/>
    <col min="7" max="7" width="11.8515625" style="0" customWidth="1"/>
    <col min="8" max="8" width="12.421875" style="0" customWidth="1"/>
    <col min="9" max="9" width="10.140625" style="0" customWidth="1"/>
    <col min="10" max="10" width="18.00390625" style="0" customWidth="1"/>
    <col min="11" max="16384" width="11.421875" style="0" customWidth="1"/>
  </cols>
  <sheetData>
    <row r="1" ht="15.75">
      <c r="A1" s="17" t="s">
        <v>49</v>
      </c>
    </row>
    <row r="3" spans="1:10" ht="12.75">
      <c r="A3" s="11" t="s">
        <v>0</v>
      </c>
      <c r="B3" s="11" t="s">
        <v>3</v>
      </c>
      <c r="C3" s="11" t="s">
        <v>188</v>
      </c>
      <c r="D3" s="11" t="s">
        <v>8</v>
      </c>
      <c r="E3" s="11" t="s">
        <v>2</v>
      </c>
      <c r="F3" s="11" t="s">
        <v>182</v>
      </c>
      <c r="G3" s="11" t="s">
        <v>9</v>
      </c>
      <c r="H3" s="11" t="s">
        <v>7</v>
      </c>
      <c r="I3" s="11" t="s">
        <v>6</v>
      </c>
      <c r="J3" s="11" t="s">
        <v>181</v>
      </c>
    </row>
    <row r="4" spans="1:10" ht="12.75">
      <c r="A4" s="7" t="s">
        <v>4</v>
      </c>
      <c r="B4" s="7"/>
      <c r="C4" s="7"/>
      <c r="D4" s="12"/>
      <c r="E4" s="7"/>
      <c r="F4" s="7"/>
      <c r="G4" s="13"/>
      <c r="H4" s="7"/>
      <c r="I4" s="7"/>
      <c r="J4" s="7" t="e">
        <f aca="true" t="shared" si="0" ref="J4:J9">E4*F4/H4/I4</f>
        <v>#DIV/0!</v>
      </c>
    </row>
    <row r="5" spans="1:10" ht="12.75">
      <c r="A5" s="7" t="s">
        <v>10</v>
      </c>
      <c r="B5" s="7"/>
      <c r="C5" s="7"/>
      <c r="D5" s="12"/>
      <c r="E5" s="7"/>
      <c r="F5" s="7"/>
      <c r="G5" s="13"/>
      <c r="H5" s="7"/>
      <c r="I5" s="7"/>
      <c r="J5" s="7" t="e">
        <f t="shared" si="0"/>
        <v>#DIV/0!</v>
      </c>
    </row>
    <row r="6" spans="1:10" ht="12.75">
      <c r="A6" s="7" t="s">
        <v>11</v>
      </c>
      <c r="B6" s="7"/>
      <c r="C6" s="7"/>
      <c r="D6" s="12"/>
      <c r="E6" s="7"/>
      <c r="F6" s="7"/>
      <c r="G6" s="7"/>
      <c r="H6" s="7"/>
      <c r="I6" s="7"/>
      <c r="J6" s="7" t="e">
        <f t="shared" si="0"/>
        <v>#DIV/0!</v>
      </c>
    </row>
    <row r="7" spans="1:10" ht="12.75">
      <c r="A7" s="7" t="s">
        <v>12</v>
      </c>
      <c r="B7" s="7"/>
      <c r="C7" s="7"/>
      <c r="D7" s="12"/>
      <c r="E7" s="7"/>
      <c r="F7" s="7"/>
      <c r="G7" s="7"/>
      <c r="H7" s="7"/>
      <c r="I7" s="7"/>
      <c r="J7" s="7" t="e">
        <f t="shared" si="0"/>
        <v>#DIV/0!</v>
      </c>
    </row>
    <row r="8" spans="1:10" ht="12.75">
      <c r="A8" s="7" t="s">
        <v>13</v>
      </c>
      <c r="B8" s="7"/>
      <c r="C8" s="7"/>
      <c r="D8" s="12"/>
      <c r="E8" s="7"/>
      <c r="F8" s="7"/>
      <c r="G8" s="7"/>
      <c r="H8" s="7"/>
      <c r="I8" s="7"/>
      <c r="J8" s="7" t="e">
        <f t="shared" si="0"/>
        <v>#DIV/0!</v>
      </c>
    </row>
    <row r="9" spans="1:10" ht="12.75">
      <c r="A9" s="7" t="s">
        <v>14</v>
      </c>
      <c r="B9" s="7"/>
      <c r="C9" s="7"/>
      <c r="D9" s="12"/>
      <c r="E9" s="7"/>
      <c r="F9" s="7"/>
      <c r="G9" s="7"/>
      <c r="H9" s="7"/>
      <c r="I9" s="7"/>
      <c r="J9" s="7" t="e">
        <f t="shared" si="0"/>
        <v>#DIV/0!</v>
      </c>
    </row>
    <row r="10" spans="1:10" ht="12.75">
      <c r="A10" s="7"/>
      <c r="B10" s="7"/>
      <c r="C10" s="7"/>
      <c r="D10" s="12"/>
      <c r="E10" s="7"/>
      <c r="F10" s="7"/>
      <c r="G10" s="7"/>
      <c r="H10" s="7"/>
      <c r="I10" s="7"/>
      <c r="J10" s="7"/>
    </row>
    <row r="11" spans="1:10" ht="12.75">
      <c r="A11" s="7"/>
      <c r="B11" s="7"/>
      <c r="C11" s="7" t="s">
        <v>15</v>
      </c>
      <c r="D11" s="12"/>
      <c r="E11" s="7">
        <f>E4+E5+E6+E7+E8+E9</f>
        <v>0</v>
      </c>
      <c r="F11" s="7"/>
      <c r="G11" s="7"/>
      <c r="H11" s="7" t="s">
        <v>16</v>
      </c>
      <c r="I11" s="7"/>
      <c r="J11" s="7" t="e">
        <f>J4+J5+J6+J7+J8+J9</f>
        <v>#DIV/0!</v>
      </c>
    </row>
    <row r="12" spans="1:10" ht="12.75">
      <c r="A12" s="7"/>
      <c r="B12" s="7"/>
      <c r="C12" s="7"/>
      <c r="D12" s="12"/>
      <c r="E12" s="7"/>
      <c r="F12" s="7"/>
      <c r="G12" s="7"/>
      <c r="H12" s="7"/>
      <c r="I12" s="7"/>
      <c r="J12" s="7"/>
    </row>
    <row r="13" spans="1:10" ht="12.75">
      <c r="A13" s="21" t="s">
        <v>17</v>
      </c>
      <c r="B13" s="7"/>
      <c r="C13" s="7"/>
      <c r="D13" s="11" t="s">
        <v>20</v>
      </c>
      <c r="E13" s="7"/>
      <c r="F13" s="11" t="s">
        <v>18</v>
      </c>
      <c r="G13" s="7"/>
      <c r="H13" s="7"/>
      <c r="I13" s="7" t="s">
        <v>186</v>
      </c>
      <c r="J13" s="7" t="e">
        <f>J11*24</f>
        <v>#DIV/0!</v>
      </c>
    </row>
    <row r="14" spans="1:10" ht="12.75">
      <c r="A14" s="14">
        <f>E11</f>
        <v>0</v>
      </c>
      <c r="B14" s="7"/>
      <c r="C14" s="7"/>
      <c r="D14" s="12"/>
      <c r="E14" s="7"/>
      <c r="F14" s="15" t="e">
        <f>A14/D14</f>
        <v>#DIV/0!</v>
      </c>
      <c r="G14" s="7"/>
      <c r="H14" s="7"/>
      <c r="I14" s="7"/>
      <c r="J14" s="7"/>
    </row>
    <row r="15" spans="1:10" ht="12.75">
      <c r="A15" s="7"/>
      <c r="B15" s="7"/>
      <c r="C15" s="7"/>
      <c r="D15" s="12"/>
      <c r="E15" s="7"/>
      <c r="F15" s="7"/>
      <c r="G15" s="7"/>
      <c r="H15" s="7"/>
      <c r="I15" s="7"/>
      <c r="J15" s="7"/>
    </row>
    <row r="16" spans="1:10" ht="12.75">
      <c r="A16" s="11" t="s">
        <v>19</v>
      </c>
      <c r="B16" s="7"/>
      <c r="C16" s="11" t="s">
        <v>21</v>
      </c>
      <c r="D16" s="12"/>
      <c r="E16" s="16" t="s">
        <v>22</v>
      </c>
      <c r="F16" s="7"/>
      <c r="G16" s="11" t="s">
        <v>23</v>
      </c>
      <c r="H16" s="7"/>
      <c r="I16" s="7"/>
      <c r="J16" s="7"/>
    </row>
    <row r="17" spans="1:10" ht="12.75">
      <c r="A17" s="7" t="e">
        <f>J11</f>
        <v>#DIV/0!</v>
      </c>
      <c r="B17" s="7"/>
      <c r="C17" s="7"/>
      <c r="D17" s="12"/>
      <c r="E17" s="7"/>
      <c r="F17" s="7"/>
      <c r="G17" s="15" t="e">
        <f>A17/C17/E17</f>
        <v>#DIV/0!</v>
      </c>
      <c r="H17" s="7"/>
      <c r="I17" s="7"/>
      <c r="J17" s="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0" sqref="B20"/>
    </sheetView>
  </sheetViews>
  <sheetFormatPr defaultColWidth="9.140625" defaultRowHeight="12.75"/>
  <cols>
    <col min="1" max="1" width="18.28125" style="0" customWidth="1"/>
    <col min="2" max="2" width="24.28125" style="0" customWidth="1"/>
    <col min="3" max="3" width="17.140625" style="0" customWidth="1"/>
    <col min="4" max="16384" width="11.421875" style="0" customWidth="1"/>
  </cols>
  <sheetData>
    <row r="1" ht="15.75">
      <c r="A1" s="17" t="s">
        <v>24</v>
      </c>
    </row>
    <row r="2" ht="15">
      <c r="A2" s="9"/>
    </row>
    <row r="3" spans="1:5" ht="12.75">
      <c r="A3" s="11" t="s">
        <v>25</v>
      </c>
      <c r="B3" s="11" t="s">
        <v>26</v>
      </c>
      <c r="C3" s="11" t="s">
        <v>27</v>
      </c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 t="s">
        <v>31</v>
      </c>
      <c r="B6" s="7"/>
      <c r="C6" s="7"/>
      <c r="D6" s="7"/>
      <c r="E6" s="7"/>
    </row>
    <row r="7" spans="1:5" ht="12.75">
      <c r="A7" s="11" t="s">
        <v>34</v>
      </c>
      <c r="B7" s="11" t="s">
        <v>29</v>
      </c>
      <c r="C7" s="11" t="s">
        <v>35</v>
      </c>
      <c r="D7" s="7"/>
      <c r="E7" s="7"/>
    </row>
    <row r="8" spans="1:5" ht="12.75">
      <c r="A8" s="7" t="e">
        <f>'load calcs'!G17</f>
        <v>#DIV/0!</v>
      </c>
      <c r="B8" s="7"/>
      <c r="C8" s="7" t="e">
        <f>A8/B8</f>
        <v>#DIV/0!</v>
      </c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 t="s">
        <v>30</v>
      </c>
      <c r="B10" s="7"/>
      <c r="C10" s="7"/>
      <c r="D10" s="7"/>
      <c r="E10" s="7"/>
    </row>
    <row r="11" spans="1:5" ht="12.75">
      <c r="A11" s="11" t="s">
        <v>34</v>
      </c>
      <c r="B11" s="11" t="s">
        <v>29</v>
      </c>
      <c r="C11" s="11" t="s">
        <v>35</v>
      </c>
      <c r="D11" s="7"/>
      <c r="E11" s="7"/>
    </row>
    <row r="12" spans="1:5" ht="12.75">
      <c r="A12" s="7" t="e">
        <f>A8</f>
        <v>#DIV/0!</v>
      </c>
      <c r="B12" s="7"/>
      <c r="C12" s="7" t="e">
        <f>A12/B12</f>
        <v>#DIV/0!</v>
      </c>
      <c r="D12" s="7"/>
      <c r="E12" s="7"/>
    </row>
    <row r="13" spans="1:5" ht="12.75">
      <c r="A13" s="7"/>
      <c r="B13" s="7"/>
      <c r="C13" s="7"/>
      <c r="D13" s="7"/>
      <c r="E13" s="7"/>
    </row>
    <row r="14" spans="1:5" ht="12.75">
      <c r="A14" s="7" t="s">
        <v>32</v>
      </c>
      <c r="B14" s="7"/>
      <c r="C14" s="7"/>
      <c r="D14" s="7"/>
      <c r="E14" s="7"/>
    </row>
    <row r="15" spans="1:5" ht="12.75">
      <c r="A15" s="11" t="s">
        <v>34</v>
      </c>
      <c r="B15" s="11" t="s">
        <v>29</v>
      </c>
      <c r="C15" s="11" t="s">
        <v>35</v>
      </c>
      <c r="D15" s="7"/>
      <c r="E15" s="7"/>
    </row>
    <row r="16" spans="1:5" ht="12.75">
      <c r="A16" s="7" t="e">
        <f>A8</f>
        <v>#DIV/0!</v>
      </c>
      <c r="B16" s="7"/>
      <c r="C16" s="7" t="e">
        <f>A16/B16</f>
        <v>#DIV/0!</v>
      </c>
      <c r="D16" s="7"/>
      <c r="E16" s="7"/>
    </row>
    <row r="17" spans="1:5" ht="12.75">
      <c r="A17" s="7"/>
      <c r="B17" s="7"/>
      <c r="C17" s="7"/>
      <c r="D17" s="7"/>
      <c r="E17" s="7"/>
    </row>
    <row r="18" spans="1:5" ht="12.75">
      <c r="A18" s="7" t="s">
        <v>33</v>
      </c>
      <c r="B18" s="7"/>
      <c r="C18" s="7"/>
      <c r="D18" s="7"/>
      <c r="E18" s="7"/>
    </row>
    <row r="19" spans="1:5" ht="12.75">
      <c r="A19" s="11" t="s">
        <v>34</v>
      </c>
      <c r="B19" s="11" t="s">
        <v>29</v>
      </c>
      <c r="C19" s="11" t="s">
        <v>35</v>
      </c>
      <c r="D19" s="7"/>
      <c r="E19" s="7"/>
    </row>
    <row r="20" spans="1:5" ht="12.75">
      <c r="A20" s="7" t="e">
        <f>A8</f>
        <v>#DIV/0!</v>
      </c>
      <c r="B20" s="7"/>
      <c r="C20" s="7" t="e">
        <f>A20/B20</f>
        <v>#DIV/0!</v>
      </c>
      <c r="D20" s="7"/>
      <c r="E20" s="7"/>
    </row>
    <row r="21" spans="1:5" ht="12.75">
      <c r="A21" s="7"/>
      <c r="B21" s="7"/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s="32" customFormat="1" ht="12.75">
      <c r="A23" s="31" t="s">
        <v>36</v>
      </c>
      <c r="B23" s="31"/>
      <c r="C23" s="31" t="s">
        <v>29</v>
      </c>
      <c r="D23" s="31"/>
      <c r="E23" s="31" t="s">
        <v>37</v>
      </c>
    </row>
    <row r="24" spans="1:5" ht="12.75">
      <c r="A24" s="7" t="e">
        <f>MIN(C8,C12,C16,C20)</f>
        <v>#DIV/0!</v>
      </c>
      <c r="B24" s="7"/>
      <c r="C24" s="7"/>
      <c r="D24" s="7"/>
      <c r="E24" s="7"/>
    </row>
  </sheetData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8" sqref="A8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7.421875" style="0" customWidth="1"/>
    <col min="4" max="4" width="22.7109375" style="0" customWidth="1"/>
    <col min="5" max="5" width="16.57421875" style="0" customWidth="1"/>
    <col min="6" max="6" width="15.140625" style="0" customWidth="1"/>
    <col min="7" max="7" width="12.00390625" style="0" customWidth="1"/>
    <col min="8" max="16384" width="11.421875" style="0" customWidth="1"/>
  </cols>
  <sheetData>
    <row r="1" ht="15.75">
      <c r="A1" s="17" t="s">
        <v>38</v>
      </c>
    </row>
    <row r="3" spans="1:8" ht="12.75">
      <c r="A3" s="11" t="s">
        <v>23</v>
      </c>
      <c r="B3" s="11" t="s">
        <v>39</v>
      </c>
      <c r="C3" s="11" t="s">
        <v>40</v>
      </c>
      <c r="D3" s="11" t="s">
        <v>41</v>
      </c>
      <c r="E3" s="11" t="s">
        <v>42</v>
      </c>
      <c r="F3" s="11" t="s">
        <v>97</v>
      </c>
      <c r="G3" s="11" t="s">
        <v>185</v>
      </c>
      <c r="H3" s="11"/>
    </row>
    <row r="4" spans="1:8" ht="12.75">
      <c r="A4" s="7" t="e">
        <f>'load calcs'!G17</f>
        <v>#DIV/0!</v>
      </c>
      <c r="B4" s="7"/>
      <c r="C4" s="7"/>
      <c r="D4" s="7"/>
      <c r="E4" s="7" t="e">
        <f>A4*B4/C4/D4</f>
        <v>#DIV/0!</v>
      </c>
      <c r="F4" s="7"/>
      <c r="G4" s="7" t="e">
        <f>E4/F4</f>
        <v>#DIV/0!</v>
      </c>
      <c r="H4" s="28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11" t="s">
        <v>44</v>
      </c>
      <c r="B6" s="11" t="s">
        <v>45</v>
      </c>
      <c r="C6" s="11" t="s">
        <v>46</v>
      </c>
      <c r="D6" s="11" t="s">
        <v>47</v>
      </c>
      <c r="E6" s="10" t="s">
        <v>48</v>
      </c>
      <c r="F6" s="7"/>
      <c r="G6" s="7"/>
    </row>
    <row r="7" spans="1:7" ht="12.75">
      <c r="A7" s="7">
        <f>'load calcs'!D14</f>
        <v>0</v>
      </c>
      <c r="B7" s="7"/>
      <c r="C7" s="7" t="e">
        <f>A7/B7</f>
        <v>#DIV/0!</v>
      </c>
      <c r="D7" s="18" t="e">
        <f>A7/B7</f>
        <v>#DIV/0!</v>
      </c>
      <c r="E7" s="7" t="e">
        <f>C7*D7</f>
        <v>#DIV/0!</v>
      </c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11" t="s">
        <v>43</v>
      </c>
      <c r="B9" s="11" t="s">
        <v>51</v>
      </c>
      <c r="C9" s="11" t="s">
        <v>50</v>
      </c>
      <c r="D9" s="11" t="s">
        <v>52</v>
      </c>
      <c r="E9" s="11" t="s">
        <v>53</v>
      </c>
      <c r="F9" s="7"/>
      <c r="G9" s="7"/>
    </row>
    <row r="10" spans="1:7" ht="12.75">
      <c r="A10" s="18" t="e">
        <f>D7</f>
        <v>#DIV/0!</v>
      </c>
      <c r="B10" s="7">
        <f>B16</f>
        <v>0</v>
      </c>
      <c r="C10" s="7" t="e">
        <f>A10*B10</f>
        <v>#DIV/0!</v>
      </c>
      <c r="D10" s="7">
        <f>C4</f>
        <v>0</v>
      </c>
      <c r="E10" s="7" t="e">
        <f>C10*D10</f>
        <v>#DIV/0!</v>
      </c>
      <c r="F10" s="7"/>
      <c r="G10" s="7"/>
    </row>
    <row r="12" spans="1:2" ht="12.75">
      <c r="A12" s="19" t="s">
        <v>54</v>
      </c>
      <c r="B12" s="7"/>
    </row>
    <row r="13" spans="1:2" ht="12.75">
      <c r="A13" s="19" t="s">
        <v>55</v>
      </c>
      <c r="B13" s="7"/>
    </row>
    <row r="14" spans="1:2" ht="12.75">
      <c r="A14" s="19" t="s">
        <v>56</v>
      </c>
      <c r="B14" s="7"/>
    </row>
    <row r="15" spans="1:2" ht="12.75">
      <c r="A15" s="19" t="s">
        <v>5</v>
      </c>
      <c r="B15" s="7"/>
    </row>
    <row r="16" spans="1:2" ht="12.75">
      <c r="A16" s="19" t="s">
        <v>57</v>
      </c>
      <c r="B16" s="7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29" sqref="D29"/>
    </sheetView>
  </sheetViews>
  <sheetFormatPr defaultColWidth="9.140625" defaultRowHeight="12.75"/>
  <cols>
    <col min="1" max="1" width="12.421875" style="0" customWidth="1"/>
    <col min="2" max="2" width="21.8515625" style="0" customWidth="1"/>
    <col min="3" max="3" width="24.00390625" style="0" customWidth="1"/>
    <col min="4" max="4" width="21.7109375" style="0" bestFit="1" customWidth="1"/>
    <col min="5" max="5" width="22.140625" style="0" customWidth="1"/>
    <col min="6" max="6" width="11.421875" style="0" customWidth="1"/>
    <col min="7" max="7" width="12.421875" style="0" customWidth="1"/>
    <col min="8" max="16384" width="11.421875" style="0" customWidth="1"/>
  </cols>
  <sheetData>
    <row r="1" ht="15.75">
      <c r="A1" s="17" t="s">
        <v>58</v>
      </c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11" t="s">
        <v>28</v>
      </c>
      <c r="B3" s="11" t="s">
        <v>184</v>
      </c>
      <c r="C3" s="11" t="s">
        <v>96</v>
      </c>
      <c r="D3" s="11" t="s">
        <v>183</v>
      </c>
      <c r="E3" s="11" t="s">
        <v>59</v>
      </c>
      <c r="F3" s="7"/>
      <c r="G3" s="7"/>
      <c r="H3" s="7"/>
    </row>
    <row r="4" spans="1:8" ht="12.75">
      <c r="A4" s="7" t="e">
        <f>'current and tilt'!A24</f>
        <v>#DIV/0!</v>
      </c>
      <c r="B4" s="7"/>
      <c r="C4" s="7" t="e">
        <f>A4/B4</f>
        <v>#DIV/0!</v>
      </c>
      <c r="D4" s="7"/>
      <c r="E4" s="7" t="e">
        <f>C4/D4</f>
        <v>#DIV/0!</v>
      </c>
      <c r="F4" s="7"/>
      <c r="G4" s="7"/>
      <c r="H4" s="7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7" t="s">
        <v>66</v>
      </c>
      <c r="B6" s="11" t="s">
        <v>45</v>
      </c>
      <c r="C6" s="11" t="s">
        <v>60</v>
      </c>
      <c r="D6" s="11" t="s">
        <v>61</v>
      </c>
      <c r="E6" s="11" t="s">
        <v>62</v>
      </c>
      <c r="F6" s="11" t="s">
        <v>63</v>
      </c>
      <c r="G6" s="11" t="s">
        <v>64</v>
      </c>
      <c r="H6" s="11" t="s">
        <v>65</v>
      </c>
    </row>
    <row r="7" spans="1:8" ht="12.75">
      <c r="A7" s="7">
        <v>1.2</v>
      </c>
      <c r="B7" s="7">
        <f>battery!B15</f>
        <v>0</v>
      </c>
      <c r="C7" s="7" t="e">
        <f>battery!C7</f>
        <v>#DIV/0!</v>
      </c>
      <c r="D7" s="7" t="e">
        <f>A7*B7*C7</f>
        <v>#DIV/0!</v>
      </c>
      <c r="E7" s="7"/>
      <c r="F7" s="7" t="e">
        <f>ROUNDUP((D7/E7),0)</f>
        <v>#DIV/0!</v>
      </c>
      <c r="G7" s="7"/>
      <c r="H7" s="7" t="e">
        <f>F7*G7</f>
        <v>#DIV/0!</v>
      </c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11" t="s">
        <v>64</v>
      </c>
      <c r="B9" s="11" t="s">
        <v>183</v>
      </c>
      <c r="C9" s="11" t="s">
        <v>68</v>
      </c>
      <c r="D9" s="11"/>
      <c r="E9" s="16"/>
      <c r="F9" s="20"/>
      <c r="G9" s="20"/>
      <c r="H9" s="20"/>
    </row>
    <row r="10" spans="1:8" ht="12.75">
      <c r="A10" s="20">
        <f>G7</f>
        <v>0</v>
      </c>
      <c r="B10" s="20">
        <f>D4</f>
        <v>0</v>
      </c>
      <c r="C10" s="20">
        <f>A10*B10</f>
        <v>0</v>
      </c>
      <c r="D10" s="20"/>
      <c r="E10" s="20"/>
      <c r="F10" s="20"/>
      <c r="G10" s="20"/>
      <c r="H10" s="20"/>
    </row>
    <row r="11" spans="1:8" ht="12.75">
      <c r="A11" s="20"/>
      <c r="B11" s="11" t="s">
        <v>67</v>
      </c>
      <c r="C11" s="16" t="s">
        <v>69</v>
      </c>
      <c r="D11" s="20"/>
      <c r="E11" s="20"/>
      <c r="F11" s="20"/>
      <c r="G11" s="20"/>
      <c r="H11" s="20"/>
    </row>
    <row r="12" spans="1:8" ht="12.75">
      <c r="A12" s="20">
        <f>A10</f>
        <v>0</v>
      </c>
      <c r="B12" s="20"/>
      <c r="C12" s="20">
        <f>A12*B12</f>
        <v>0</v>
      </c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11" t="s">
        <v>63</v>
      </c>
      <c r="B15" s="11" t="s">
        <v>70</v>
      </c>
      <c r="C15" s="11" t="s">
        <v>71</v>
      </c>
      <c r="D15" s="11"/>
      <c r="E15" s="11"/>
      <c r="F15" s="20"/>
      <c r="G15" s="20"/>
      <c r="H15" s="20"/>
    </row>
    <row r="16" spans="1:3" ht="12.75">
      <c r="A16" t="e">
        <f>F7</f>
        <v>#DIV/0!</v>
      </c>
      <c r="C16" t="e">
        <f>A16*B16</f>
        <v>#DIV/0!</v>
      </c>
    </row>
    <row r="17" spans="2:3" ht="12.75">
      <c r="B17" s="11" t="s">
        <v>72</v>
      </c>
      <c r="C17" s="11" t="s">
        <v>73</v>
      </c>
    </row>
    <row r="18" spans="1:3" ht="12.75">
      <c r="A18" t="e">
        <f>F7</f>
        <v>#DIV/0!</v>
      </c>
      <c r="C18" t="e">
        <f>A18*B18</f>
        <v>#DIV/0!</v>
      </c>
    </row>
    <row r="20" ht="12.75">
      <c r="A20" s="4" t="s">
        <v>74</v>
      </c>
    </row>
    <row r="21" spans="1:3" ht="12.75">
      <c r="A21" s="3" t="s">
        <v>75</v>
      </c>
      <c r="C21" s="3" t="s">
        <v>76</v>
      </c>
    </row>
    <row r="22" ht="12.75">
      <c r="A22" s="29"/>
    </row>
    <row r="23" spans="1:3" ht="12.75">
      <c r="A23" s="3" t="s">
        <v>77</v>
      </c>
      <c r="B23" s="3" t="s">
        <v>78</v>
      </c>
      <c r="C23" s="3" t="s">
        <v>79</v>
      </c>
    </row>
    <row r="24" ht="12.75">
      <c r="A24" s="30"/>
    </row>
    <row r="25" spans="1:2" ht="12.75">
      <c r="A25" s="3" t="s">
        <v>80</v>
      </c>
      <c r="B25" s="3" t="s">
        <v>81</v>
      </c>
    </row>
    <row r="27" spans="1:4" ht="12.75">
      <c r="A27" s="3" t="s">
        <v>82</v>
      </c>
      <c r="B27" s="3" t="s">
        <v>83</v>
      </c>
      <c r="C27" s="3" t="s">
        <v>84</v>
      </c>
      <c r="D27" s="3" t="s">
        <v>85</v>
      </c>
    </row>
    <row r="29" spans="1:3" ht="12.75">
      <c r="A29" s="3" t="s">
        <v>86</v>
      </c>
      <c r="B29" s="3" t="s">
        <v>83</v>
      </c>
      <c r="C29" s="3" t="s">
        <v>87</v>
      </c>
    </row>
  </sheetData>
  <conditionalFormatting sqref="A22">
    <cfRule type="expression" priority="1" dxfId="0" stopIfTrue="1">
      <formula>($H$28=1)</formula>
    </cfRule>
  </conditionalFormatting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3" sqref="B23"/>
    </sheetView>
  </sheetViews>
  <sheetFormatPr defaultColWidth="9.140625" defaultRowHeight="12.75"/>
  <cols>
    <col min="1" max="1" width="15.57421875" style="0" customWidth="1"/>
    <col min="2" max="2" width="25.57421875" style="0" customWidth="1"/>
    <col min="3" max="3" width="26.421875" style="0" customWidth="1"/>
    <col min="4" max="4" width="20.7109375" style="0" customWidth="1"/>
    <col min="5" max="5" width="15.140625" style="0" customWidth="1"/>
    <col min="6" max="16384" width="11.421875" style="0" customWidth="1"/>
  </cols>
  <sheetData>
    <row r="1" ht="15.75">
      <c r="A1" s="17" t="s">
        <v>88</v>
      </c>
    </row>
    <row r="3" spans="1:5" ht="12.75">
      <c r="A3" s="11" t="s">
        <v>66</v>
      </c>
      <c r="B3" s="11" t="s">
        <v>69</v>
      </c>
      <c r="C3" s="11" t="s">
        <v>89</v>
      </c>
      <c r="D3" s="11" t="s">
        <v>108</v>
      </c>
      <c r="E3" s="11" t="s">
        <v>90</v>
      </c>
    </row>
    <row r="4" spans="1:5" ht="12.75">
      <c r="A4">
        <v>1.25</v>
      </c>
      <c r="B4">
        <f>array!C12</f>
        <v>0</v>
      </c>
      <c r="C4">
        <f>A4*B4</f>
        <v>0</v>
      </c>
      <c r="E4" t="e">
        <f>ROUNDUP((C4/D4),0)</f>
        <v>#DIV/0!</v>
      </c>
    </row>
    <row r="6" ht="12.75">
      <c r="A6" s="4" t="s">
        <v>91</v>
      </c>
    </row>
    <row r="7" ht="12.75">
      <c r="A7" s="2" t="s">
        <v>92</v>
      </c>
    </row>
    <row r="8" ht="12.75">
      <c r="A8" s="2" t="s">
        <v>93</v>
      </c>
    </row>
    <row r="9" ht="12.75">
      <c r="A9" s="2" t="s">
        <v>94</v>
      </c>
    </row>
    <row r="10" ht="12.75">
      <c r="A10" s="4" t="s">
        <v>95</v>
      </c>
    </row>
    <row r="11" ht="12.75">
      <c r="A11" s="2" t="s">
        <v>99</v>
      </c>
    </row>
    <row r="12" ht="12.75">
      <c r="A12" s="2" t="s">
        <v>187</v>
      </c>
    </row>
    <row r="13" ht="12.75">
      <c r="A13" s="2" t="s">
        <v>100</v>
      </c>
    </row>
    <row r="14" ht="12.75">
      <c r="A14" s="4" t="s">
        <v>98</v>
      </c>
    </row>
    <row r="15" ht="12.75">
      <c r="A15" s="2" t="s">
        <v>101</v>
      </c>
    </row>
    <row r="16" ht="12.75">
      <c r="A16" s="2" t="s">
        <v>102</v>
      </c>
    </row>
    <row r="17" ht="12.75">
      <c r="A17" s="2" t="s">
        <v>103</v>
      </c>
    </row>
    <row r="18" ht="12.75">
      <c r="A18" s="2" t="s">
        <v>104</v>
      </c>
    </row>
    <row r="19" ht="12.75">
      <c r="A19" s="4" t="s">
        <v>105</v>
      </c>
    </row>
    <row r="20" ht="12.75">
      <c r="A20" s="2" t="s">
        <v>106</v>
      </c>
    </row>
    <row r="21" ht="12.75">
      <c r="A21" s="2" t="s">
        <v>107</v>
      </c>
    </row>
    <row r="22" ht="12.75">
      <c r="A22" s="2" t="s">
        <v>1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0" sqref="B20"/>
    </sheetView>
  </sheetViews>
  <sheetFormatPr defaultColWidth="9.140625" defaultRowHeight="12.75"/>
  <cols>
    <col min="1" max="1" width="15.57421875" style="0" customWidth="1"/>
    <col min="2" max="2" width="11.421875" style="0" customWidth="1"/>
    <col min="3" max="3" width="10.8515625" style="0" customWidth="1"/>
    <col min="4" max="4" width="18.8515625" style="7" customWidth="1"/>
    <col min="5" max="16384" width="11.421875" style="0" customWidth="1"/>
  </cols>
  <sheetData>
    <row r="1" ht="15.75">
      <c r="A1" s="17" t="s">
        <v>109</v>
      </c>
    </row>
    <row r="3" ht="12.75">
      <c r="A3" s="4" t="s">
        <v>110</v>
      </c>
    </row>
    <row r="4" spans="1:4" ht="12.75">
      <c r="A4" s="4" t="s">
        <v>120</v>
      </c>
      <c r="D4" s="15" t="s">
        <v>121</v>
      </c>
    </row>
    <row r="5" spans="1:4" ht="12.75">
      <c r="A5" s="22" t="s">
        <v>117</v>
      </c>
      <c r="D5" s="22" t="s">
        <v>75</v>
      </c>
    </row>
    <row r="6" spans="1:5" ht="12.75">
      <c r="A6" s="22" t="s">
        <v>141</v>
      </c>
      <c r="B6">
        <f>'load calcs'!D14</f>
        <v>0</v>
      </c>
      <c r="D6" s="22" t="s">
        <v>122</v>
      </c>
      <c r="E6">
        <f>B5</f>
        <v>0</v>
      </c>
    </row>
    <row r="7" spans="1:5" ht="12.75">
      <c r="A7" s="22" t="s">
        <v>142</v>
      </c>
      <c r="D7" s="22" t="s">
        <v>123</v>
      </c>
      <c r="E7">
        <f>B6</f>
        <v>0</v>
      </c>
    </row>
    <row r="8" spans="1:5" ht="12.75">
      <c r="A8" s="22" t="s">
        <v>118</v>
      </c>
      <c r="D8" s="22" t="s">
        <v>124</v>
      </c>
      <c r="E8">
        <f>B7</f>
        <v>0</v>
      </c>
    </row>
    <row r="9" spans="1:4" ht="12.75">
      <c r="A9" s="22" t="s">
        <v>119</v>
      </c>
      <c r="B9">
        <f>'load calcs'!A14</f>
        <v>0</v>
      </c>
      <c r="D9" s="22" t="s">
        <v>111</v>
      </c>
    </row>
    <row r="10" spans="1:4" ht="12.75">
      <c r="A10" s="2" t="s">
        <v>112</v>
      </c>
      <c r="D10" s="15" t="s">
        <v>95</v>
      </c>
    </row>
    <row r="11" spans="1:4" ht="12.75">
      <c r="A11">
        <f>MAX('load calcs'!E4,'load calcs'!E5,'load calcs'!E6,'load calcs'!E7,'load calcs'!E8,'load calcs'!E9)</f>
        <v>0</v>
      </c>
      <c r="D11" s="22" t="s">
        <v>125</v>
      </c>
    </row>
    <row r="12" spans="1:4" ht="12.75">
      <c r="A12" s="2" t="s">
        <v>113</v>
      </c>
      <c r="D12" s="22" t="s">
        <v>126</v>
      </c>
    </row>
    <row r="13" spans="1:4" ht="12.75">
      <c r="A13">
        <f>'load calcs'!E11</f>
        <v>0</v>
      </c>
      <c r="D13" s="22" t="s">
        <v>127</v>
      </c>
    </row>
    <row r="14" spans="1:4" ht="12.75">
      <c r="A14" s="2" t="s">
        <v>116</v>
      </c>
      <c r="D14" s="22" t="s">
        <v>128</v>
      </c>
    </row>
    <row r="15" ht="12.75">
      <c r="D15" s="22" t="s">
        <v>129</v>
      </c>
    </row>
    <row r="16" spans="1:4" ht="12.75">
      <c r="A16" s="2" t="s">
        <v>115</v>
      </c>
      <c r="D16" s="22" t="s">
        <v>130</v>
      </c>
    </row>
    <row r="18" ht="12.75">
      <c r="A18" s="2" t="s">
        <v>114</v>
      </c>
    </row>
    <row r="21" ht="12.75">
      <c r="A21" s="4" t="s">
        <v>131</v>
      </c>
    </row>
    <row r="22" spans="1:4" ht="12.75">
      <c r="A22" s="4" t="s">
        <v>120</v>
      </c>
      <c r="D22" s="15" t="s">
        <v>135</v>
      </c>
    </row>
    <row r="23" spans="1:4" ht="12.75">
      <c r="A23" s="3" t="s">
        <v>123</v>
      </c>
      <c r="D23" s="22" t="s">
        <v>75</v>
      </c>
    </row>
    <row r="24" spans="1:4" ht="12.75">
      <c r="A24" s="3" t="s">
        <v>132</v>
      </c>
      <c r="D24" s="22" t="s">
        <v>136</v>
      </c>
    </row>
    <row r="25" spans="1:4" ht="12.75">
      <c r="A25" s="3" t="s">
        <v>133</v>
      </c>
      <c r="D25" s="22" t="s">
        <v>137</v>
      </c>
    </row>
    <row r="26" spans="1:4" ht="12.75">
      <c r="A26" s="3" t="s">
        <v>134</v>
      </c>
      <c r="D26" s="22" t="s">
        <v>139</v>
      </c>
    </row>
    <row r="27" ht="12.75">
      <c r="D27" s="22" t="s">
        <v>138</v>
      </c>
    </row>
    <row r="28" ht="12.75">
      <c r="D28" s="15" t="s">
        <v>95</v>
      </c>
    </row>
    <row r="29" ht="12.75">
      <c r="D29" s="22" t="s">
        <v>140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5" sqref="B5"/>
    </sheetView>
  </sheetViews>
  <sheetFormatPr defaultColWidth="9.140625" defaultRowHeight="12.75"/>
  <cols>
    <col min="1" max="1" width="17.57421875" style="0" customWidth="1"/>
    <col min="2" max="2" width="8.140625" style="0" customWidth="1"/>
    <col min="3" max="4" width="12.57421875" style="0" customWidth="1"/>
    <col min="5" max="5" width="14.57421875" style="0" customWidth="1"/>
    <col min="6" max="6" width="20.57421875" style="0" customWidth="1"/>
    <col min="7" max="7" width="6.00390625" style="0" bestFit="1" customWidth="1"/>
    <col min="8" max="8" width="9.28125" style="0" customWidth="1"/>
    <col min="9" max="9" width="8.421875" style="0" customWidth="1"/>
    <col min="10" max="16384" width="11.421875" style="0" customWidth="1"/>
  </cols>
  <sheetData>
    <row r="1" spans="1:2" ht="15.75">
      <c r="A1" s="17" t="s">
        <v>143</v>
      </c>
      <c r="B1" s="17"/>
    </row>
    <row r="3" spans="1:9" ht="12.75">
      <c r="A3" s="27" t="s">
        <v>144</v>
      </c>
      <c r="B3" s="11" t="s">
        <v>145</v>
      </c>
      <c r="C3" s="11" t="s">
        <v>146</v>
      </c>
      <c r="D3" s="11" t="s">
        <v>147</v>
      </c>
      <c r="E3" s="11" t="s">
        <v>148</v>
      </c>
      <c r="F3" s="11" t="s">
        <v>149</v>
      </c>
      <c r="G3" s="11" t="s">
        <v>170</v>
      </c>
      <c r="H3" s="11" t="s">
        <v>150</v>
      </c>
      <c r="I3" s="25"/>
    </row>
    <row r="4" spans="1:9" ht="12.75">
      <c r="A4" s="24" t="s">
        <v>151</v>
      </c>
      <c r="B4" s="23"/>
      <c r="C4" s="23"/>
      <c r="D4" s="23"/>
      <c r="E4" s="23"/>
      <c r="F4" s="23"/>
      <c r="G4" s="23"/>
      <c r="H4" s="23"/>
      <c r="I4" s="26"/>
    </row>
    <row r="5" spans="1:9" ht="12.75">
      <c r="A5" s="2" t="s">
        <v>152</v>
      </c>
      <c r="I5" s="26"/>
    </row>
    <row r="6" spans="1:9" ht="12.75">
      <c r="A6" s="2" t="s">
        <v>153</v>
      </c>
      <c r="I6" s="26"/>
    </row>
    <row r="7" spans="1:9" ht="12.75">
      <c r="A7" s="24" t="s">
        <v>154</v>
      </c>
      <c r="B7" s="23"/>
      <c r="C7" s="23"/>
      <c r="D7" s="23"/>
      <c r="E7" s="23"/>
      <c r="F7" s="23"/>
      <c r="G7" s="23"/>
      <c r="H7" s="23"/>
      <c r="I7" s="26"/>
    </row>
    <row r="8" spans="1:9" ht="12.75">
      <c r="A8" s="2" t="s">
        <v>155</v>
      </c>
      <c r="I8" s="26"/>
    </row>
    <row r="9" spans="1:9" ht="12.75">
      <c r="A9" s="2" t="s">
        <v>156</v>
      </c>
      <c r="I9" s="26"/>
    </row>
    <row r="10" spans="1:9" ht="12.75">
      <c r="A10" s="24" t="s">
        <v>157</v>
      </c>
      <c r="B10" s="23"/>
      <c r="C10" s="23"/>
      <c r="D10" s="23"/>
      <c r="E10" s="23"/>
      <c r="F10" s="23"/>
      <c r="G10" s="23"/>
      <c r="H10" s="23"/>
      <c r="I10" s="26"/>
    </row>
    <row r="11" ht="12.75">
      <c r="A11" s="2" t="s">
        <v>158</v>
      </c>
    </row>
    <row r="12" spans="1:2" ht="12.75">
      <c r="A12" s="2" t="s">
        <v>159</v>
      </c>
      <c r="B12" s="5"/>
    </row>
    <row r="13" ht="12.75">
      <c r="A13" s="2" t="s">
        <v>160</v>
      </c>
    </row>
    <row r="14" ht="12.75">
      <c r="A14" s="2" t="s">
        <v>163</v>
      </c>
    </row>
    <row r="15" ht="12.75">
      <c r="A15" s="2" t="s">
        <v>161</v>
      </c>
    </row>
    <row r="16" ht="12.75">
      <c r="A16" s="2" t="s">
        <v>164</v>
      </c>
    </row>
    <row r="17" ht="12.75">
      <c r="A17" s="2" t="s">
        <v>165</v>
      </c>
    </row>
    <row r="18" ht="12.75">
      <c r="A18" s="1"/>
    </row>
    <row r="19" spans="1:5" ht="12.75">
      <c r="A19" s="4" t="s">
        <v>166</v>
      </c>
      <c r="B19" s="2" t="s">
        <v>150</v>
      </c>
      <c r="C19" s="2" t="s">
        <v>170</v>
      </c>
      <c r="D19" s="2" t="s">
        <v>169</v>
      </c>
      <c r="E19" s="2"/>
    </row>
    <row r="20" ht="12.75">
      <c r="A20" s="3" t="s">
        <v>167</v>
      </c>
    </row>
    <row r="21" ht="12.75">
      <c r="A21" s="3" t="s">
        <v>168</v>
      </c>
    </row>
    <row r="22" ht="12.75">
      <c r="A22" s="8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7" sqref="A7"/>
    </sheetView>
  </sheetViews>
  <sheetFormatPr defaultColWidth="9.140625" defaultRowHeight="12.75"/>
  <cols>
    <col min="1" max="1" width="18.140625" style="0" customWidth="1"/>
    <col min="2" max="2" width="7.8515625" style="0" customWidth="1"/>
    <col min="3" max="3" width="12.421875" style="0" customWidth="1"/>
    <col min="4" max="4" width="15.00390625" style="0" customWidth="1"/>
    <col min="5" max="5" width="14.8515625" style="0" customWidth="1"/>
    <col min="6" max="6" width="15.140625" style="0" customWidth="1"/>
    <col min="7" max="7" width="6.421875" style="0" customWidth="1"/>
    <col min="8" max="8" width="8.140625" style="0" customWidth="1"/>
    <col min="9" max="16384" width="11.421875" style="0" customWidth="1"/>
  </cols>
  <sheetData>
    <row r="1" ht="15.75">
      <c r="A1" s="17" t="s">
        <v>171</v>
      </c>
    </row>
    <row r="3" spans="1:8" ht="12.75">
      <c r="A3" s="27" t="s">
        <v>144</v>
      </c>
      <c r="B3" s="2" t="s">
        <v>145</v>
      </c>
      <c r="C3" s="2" t="s">
        <v>146</v>
      </c>
      <c r="D3" s="2" t="s">
        <v>180</v>
      </c>
      <c r="E3" s="2" t="s">
        <v>148</v>
      </c>
      <c r="F3" s="2" t="s">
        <v>149</v>
      </c>
      <c r="G3" s="2" t="s">
        <v>170</v>
      </c>
      <c r="H3" s="2" t="s">
        <v>150</v>
      </c>
    </row>
    <row r="4" spans="1:8" ht="12.75">
      <c r="A4" s="24" t="s">
        <v>172</v>
      </c>
      <c r="B4" s="23"/>
      <c r="C4" s="23"/>
      <c r="D4" s="23"/>
      <c r="E4" s="23"/>
      <c r="F4" s="23"/>
      <c r="G4" s="23"/>
      <c r="H4" s="23"/>
    </row>
    <row r="5" ht="12.75">
      <c r="A5" s="2" t="s">
        <v>173</v>
      </c>
    </row>
    <row r="6" spans="1:8" ht="12.75">
      <c r="A6" s="24" t="s">
        <v>157</v>
      </c>
      <c r="B6" s="23"/>
      <c r="C6" s="23"/>
      <c r="D6" s="23"/>
      <c r="E6" s="23"/>
      <c r="F6" s="23"/>
      <c r="G6" s="23"/>
      <c r="H6" s="23"/>
    </row>
    <row r="7" ht="12.75">
      <c r="A7" s="2" t="s">
        <v>158</v>
      </c>
    </row>
    <row r="8" ht="12.75">
      <c r="A8" s="2" t="s">
        <v>159</v>
      </c>
    </row>
    <row r="9" ht="12.75">
      <c r="A9" s="2" t="s">
        <v>160</v>
      </c>
    </row>
    <row r="10" ht="12.75">
      <c r="A10" s="2" t="s">
        <v>163</v>
      </c>
    </row>
    <row r="11" ht="12.75">
      <c r="A11" s="2" t="s">
        <v>161</v>
      </c>
    </row>
    <row r="12" ht="12.75">
      <c r="A12" s="2" t="s">
        <v>162</v>
      </c>
    </row>
    <row r="13" ht="12.75">
      <c r="A13" s="2" t="s">
        <v>174</v>
      </c>
    </row>
    <row r="14" spans="1:8" ht="12.75">
      <c r="A14" s="24" t="s">
        <v>175</v>
      </c>
      <c r="B14" s="23"/>
      <c r="C14" s="23"/>
      <c r="D14" s="23"/>
      <c r="E14" s="23"/>
      <c r="F14" s="23"/>
      <c r="G14" s="23"/>
      <c r="H14" s="23"/>
    </row>
    <row r="15" ht="12.75">
      <c r="A15" s="6" t="s">
        <v>176</v>
      </c>
    </row>
    <row r="16" ht="12.75">
      <c r="A16" s="6" t="s">
        <v>177</v>
      </c>
    </row>
    <row r="18" spans="1:4" ht="12.75">
      <c r="A18" s="4" t="s">
        <v>166</v>
      </c>
      <c r="B18" s="2" t="s">
        <v>150</v>
      </c>
      <c r="C18" s="2" t="s">
        <v>170</v>
      </c>
      <c r="D18" s="2" t="s">
        <v>169</v>
      </c>
    </row>
    <row r="19" ht="12.75">
      <c r="A19" s="2" t="s">
        <v>178</v>
      </c>
    </row>
    <row r="20" ht="12.75">
      <c r="A20" s="2" t="s">
        <v>179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ld</cp:lastModifiedBy>
  <dcterms:created xsi:type="dcterms:W3CDTF">2007-07-27T02:45:39Z</dcterms:created>
  <dcterms:modified xsi:type="dcterms:W3CDTF">2007-08-10T17:41:26Z</dcterms:modified>
  <cp:category/>
  <cp:version/>
  <cp:contentType/>
  <cp:contentStatus/>
</cp:coreProperties>
</file>