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20" windowHeight="11760" activeTab="4"/>
  </bookViews>
  <sheets>
    <sheet name="Electrolyzer Data Analysis" sheetId="1" r:id="rId1"/>
    <sheet name="Electrolyzer Data Chart" sheetId="5" r:id="rId2"/>
    <sheet name="Fuel Cell Data Analysis" sheetId="4" r:id="rId3"/>
    <sheet name="Fuel Cell Data Chart" sheetId="6" r:id="rId4"/>
    <sheet name="Questions and Answers" sheetId="3" r:id="rId5"/>
  </sheets>
  <calcPr calcId="145621"/>
</workbook>
</file>

<file path=xl/calcChain.xml><?xml version="1.0" encoding="utf-8"?>
<calcChain xmlns="http://schemas.openxmlformats.org/spreadsheetml/2006/main">
  <c r="D50" i="4" l="1"/>
  <c r="G50" i="4" s="1"/>
  <c r="D51" i="4"/>
  <c r="G51" i="4" s="1"/>
  <c r="D52" i="4"/>
  <c r="G52" i="4" s="1"/>
  <c r="D53" i="4"/>
  <c r="G53" i="4" s="1"/>
  <c r="D54" i="4"/>
  <c r="G54" i="4" s="1"/>
  <c r="D49" i="4"/>
  <c r="E52" i="4"/>
  <c r="C54" i="4"/>
  <c r="E54" i="4" s="1"/>
  <c r="C53" i="4"/>
  <c r="E53" i="4" s="1"/>
  <c r="C52" i="4"/>
  <c r="G49" i="4"/>
  <c r="D45" i="4"/>
  <c r="G45" i="4" s="1"/>
  <c r="D46" i="4"/>
  <c r="G46" i="4" s="1"/>
  <c r="D47" i="4"/>
  <c r="G47" i="4" s="1"/>
  <c r="D44" i="4"/>
  <c r="G44" i="4" s="1"/>
  <c r="D40" i="4"/>
  <c r="G40" i="4" s="1"/>
  <c r="D41" i="4"/>
  <c r="G41" i="4" s="1"/>
  <c r="D42" i="4"/>
  <c r="G42" i="4" s="1"/>
  <c r="D39" i="4"/>
  <c r="G39" i="4" s="1"/>
  <c r="C47" i="4"/>
  <c r="E47" i="4" s="1"/>
  <c r="C51" i="4"/>
  <c r="E51" i="4" s="1"/>
  <c r="C50" i="4"/>
  <c r="E50" i="4" s="1"/>
  <c r="C49" i="4"/>
  <c r="E49" i="4" s="1"/>
  <c r="C46" i="4"/>
  <c r="E46" i="4" s="1"/>
  <c r="C45" i="4"/>
  <c r="E45" i="4" s="1"/>
  <c r="C44" i="4"/>
  <c r="E44" i="4" s="1"/>
  <c r="C42" i="4"/>
  <c r="E42" i="4" s="1"/>
  <c r="C41" i="4"/>
  <c r="E41" i="4" s="1"/>
  <c r="C40" i="4"/>
  <c r="E40" i="4" s="1"/>
  <c r="C39" i="4"/>
  <c r="E39" i="4" s="1"/>
  <c r="D38" i="1"/>
  <c r="G38" i="1" s="1"/>
  <c r="D39" i="1"/>
  <c r="G39" i="1" s="1"/>
  <c r="D40" i="1"/>
  <c r="G40" i="1" s="1"/>
  <c r="D42" i="1"/>
  <c r="G42" i="1" s="1"/>
  <c r="D43" i="1"/>
  <c r="G43" i="1" s="1"/>
  <c r="D44" i="1"/>
  <c r="G44" i="1" s="1"/>
  <c r="C38" i="1"/>
  <c r="E38" i="1" s="1"/>
  <c r="C39" i="1"/>
  <c r="E39" i="1" s="1"/>
  <c r="C40" i="1"/>
  <c r="E40" i="1" s="1"/>
  <c r="C42" i="1"/>
  <c r="E42" i="1" s="1"/>
  <c r="C43" i="1"/>
  <c r="E43" i="1" s="1"/>
  <c r="C44" i="1"/>
  <c r="E44" i="1" s="1"/>
  <c r="D36" i="1"/>
  <c r="D33" i="1"/>
  <c r="G33" i="1" s="1"/>
  <c r="C33" i="1"/>
  <c r="E33" i="1" s="1"/>
  <c r="I52" i="4" l="1"/>
  <c r="I53" i="4"/>
  <c r="I54" i="4"/>
  <c r="I47" i="4"/>
  <c r="I49" i="4"/>
  <c r="I44" i="4"/>
  <c r="I50" i="4"/>
  <c r="I56" i="4" s="1"/>
  <c r="I45" i="4"/>
  <c r="I51" i="4"/>
  <c r="I42" i="4"/>
  <c r="I39" i="4"/>
  <c r="I40" i="4"/>
  <c r="I41" i="4"/>
  <c r="I46" i="4"/>
  <c r="I38" i="1"/>
  <c r="I44" i="1"/>
  <c r="I43" i="1"/>
  <c r="I40" i="1"/>
  <c r="I42" i="1"/>
  <c r="I39" i="1"/>
  <c r="I33" i="1"/>
  <c r="G36" i="1"/>
  <c r="D35" i="1"/>
  <c r="G35" i="1" s="1"/>
  <c r="D34" i="1"/>
  <c r="G34" i="1" s="1"/>
  <c r="C36" i="1"/>
  <c r="E36" i="1" s="1"/>
  <c r="C35" i="1"/>
  <c r="E35" i="1" s="1"/>
  <c r="C34" i="1"/>
  <c r="E34" i="1" s="1"/>
  <c r="D10" i="4" l="1"/>
  <c r="I34" i="1"/>
  <c r="I46" i="1" s="1"/>
  <c r="D10" i="1" s="1"/>
  <c r="I35" i="1"/>
  <c r="I36" i="1"/>
</calcChain>
</file>

<file path=xl/sharedStrings.xml><?xml version="1.0" encoding="utf-8"?>
<sst xmlns="http://schemas.openxmlformats.org/spreadsheetml/2006/main" count="69" uniqueCount="41">
  <si>
    <t>H2 Vol (ml)</t>
  </si>
  <si>
    <t>Voltage (V)</t>
  </si>
  <si>
    <t xml:space="preserve">Current (A) </t>
  </si>
  <si>
    <t>Time (min)</t>
  </si>
  <si>
    <t>Temputure (K)</t>
  </si>
  <si>
    <t>Pressure (atm)</t>
  </si>
  <si>
    <t>Trial 1</t>
  </si>
  <si>
    <t>Trial 2</t>
  </si>
  <si>
    <t>Ideal Gas Constant (R )</t>
  </si>
  <si>
    <t>Energy in 1 mol of H2O (KJ)</t>
  </si>
  <si>
    <t>Input Parameters:</t>
  </si>
  <si>
    <t>Run Data</t>
  </si>
  <si>
    <t>Analysis</t>
  </si>
  <si>
    <t>Power (W)</t>
  </si>
  <si>
    <t>H2 (mols)</t>
  </si>
  <si>
    <t>Effiencey (%)</t>
  </si>
  <si>
    <t>Electrical Energy (J)(In)</t>
  </si>
  <si>
    <t>Chemical Energy (J) (Out)</t>
  </si>
  <si>
    <t>Average Effiency</t>
  </si>
  <si>
    <t>Trial 3</t>
  </si>
  <si>
    <t>Data Analysis</t>
  </si>
  <si>
    <t>Effiency (%)</t>
  </si>
  <si>
    <t xml:space="preserve">1. What is the average efficiency of your fuel cell? What is the average efficiency of your </t>
  </si>
  <si>
    <t xml:space="preserve">electrolyzer? What is the “wire to wire” efficiency of this energy storage system, from </t>
  </si>
  <si>
    <t xml:space="preserve">electricity in to electricity out? </t>
  </si>
  <si>
    <t>The average efficiency of the fuel cell is 5.88%. The average efficiency of the electrolyzer is 10.01%. The overall "wire to wire" efficiency of the energy system from the electricity in to electricity out is 0.5%</t>
  </si>
  <si>
    <t xml:space="preserve">2. Research charge/discharge cycle efficiency for a battery and compare this with the </t>
  </si>
  <si>
    <t xml:space="preserve">electrolyzer/fuel cell system. With this in mind, what arguments might there be for </t>
  </si>
  <si>
    <t xml:space="preserve">choosing a fuel cell vehicle over a battery electric vehicle?   </t>
  </si>
  <si>
    <t xml:space="preserve">3.  If you could improve the efficiency of one component of the system (the electrolyzer </t>
  </si>
  <si>
    <t xml:space="preserve">or the fuel cell), which would you choose? Why? </t>
  </si>
  <si>
    <t>The storage of the hydrogen and how it is delivered can help the efficiency of the fuel cell. It could be possible that the hydrogen was not intoducted into the appratus effectivly as well as the storage of the hydrogen could have not been pure as we assumed. If improvement was needed on one of the processes it would be the fuel cel itself becuase it can be fine tuned to not produce heat as a by product but rather convert most of the energy back into electricity.</t>
  </si>
  <si>
    <t xml:space="preserve">4. As shown in the Energy Flow Diagram above, the fan motor itself represents another </t>
  </si>
  <si>
    <t xml:space="preserve">energy conversion process where electrical energy is converted to mechanical energy, </t>
  </si>
  <si>
    <t xml:space="preserve">with associated energy losses as heat and noise. How could you modify this experiment </t>
  </si>
  <si>
    <t xml:space="preserve">to measure the efficiency of this step? </t>
  </si>
  <si>
    <t xml:space="preserve">The way to approch the problem of the efficiency of the fan as a part of this experiment is to calculate the tangential velocity of the fan as it is spinning by the fuel cell. The number of blades, the length of each blade, and the angle between them will help determine that velocity. With the velocity obtained, it can be plugged into the kintic energy formula, .5MV squared. With this solved, we can conclude that the lost due to heat and sound by the fan is the difference in energy from the fuel cell to the fan. </t>
  </si>
  <si>
    <t xml:space="preserve">5. In scaling this system up to an industrial level, what changes would you expect to see </t>
  </si>
  <si>
    <t xml:space="preserve">in relative performance and efficiencies of the various components?  What opportunities </t>
  </si>
  <si>
    <t>do you see for recovering “waste” energy from the processes?</t>
  </si>
  <si>
    <t xml:space="preserve">If this system was to be scaled onto an industrial level, the number of PEM in the fuel cell would help efficiency as well as if was hooked up to an other system to heat up water. If there was more PEM in the fuel cell then more current can flow but was well as the proton exchange rate within the cell. A higher rate will result in more chemical to electricial energy and higher efficiency. Also if a water system or appratus was retro fitted to the fuel cell then the heat from the system lost into the surroundings can be captured into another system with another way to harnus more energy.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</si>
</sst>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1" x14ac:knownFonts="1">
    <font>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Alignment="1">
      <alignment wrapText="1"/>
    </xf>
    <xf numFmtId="0" fontId="0" fillId="0" borderId="9" xfId="0" applyBorder="1" applyAlignment="1"/>
    <xf numFmtId="0" fontId="0" fillId="4" borderId="3" xfId="0" applyFill="1" applyBorder="1"/>
    <xf numFmtId="0" fontId="0" fillId="4" borderId="0" xfId="0" applyFill="1" applyBorder="1"/>
    <xf numFmtId="0" fontId="0" fillId="4" borderId="6" xfId="0" applyFill="1" applyBorder="1"/>
    <xf numFmtId="0" fontId="0" fillId="4" borderId="4" xfId="0" applyFill="1" applyBorder="1"/>
    <xf numFmtId="0" fontId="0" fillId="4" borderId="9" xfId="0" applyFill="1" applyBorder="1"/>
    <xf numFmtId="0" fontId="0" fillId="4" borderId="7" xfId="0" applyFill="1" applyBorder="1"/>
    <xf numFmtId="2" fontId="0" fillId="4" borderId="3" xfId="0" applyNumberFormat="1" applyFill="1" applyBorder="1"/>
    <xf numFmtId="2" fontId="0" fillId="4" borderId="0" xfId="0" applyNumberFormat="1" applyFill="1" applyBorder="1"/>
    <xf numFmtId="2" fontId="0" fillId="4" borderId="6" xfId="0" applyNumberFormat="1" applyFill="1" applyBorder="1"/>
    <xf numFmtId="0" fontId="0" fillId="6" borderId="2" xfId="0" applyFill="1" applyBorder="1"/>
    <xf numFmtId="0" fontId="0" fillId="6" borderId="8" xfId="0" applyFill="1" applyBorder="1"/>
    <xf numFmtId="0" fontId="0" fillId="6" borderId="5" xfId="0" applyFill="1" applyBorder="1"/>
    <xf numFmtId="0" fontId="0" fillId="6" borderId="3" xfId="0" applyFill="1" applyBorder="1"/>
    <xf numFmtId="0" fontId="0" fillId="6" borderId="0" xfId="0" applyFill="1" applyBorder="1"/>
    <xf numFmtId="0" fontId="0" fillId="6" borderId="6" xfId="0" applyFill="1" applyBorder="1"/>
    <xf numFmtId="0" fontId="0" fillId="5" borderId="1" xfId="0" applyFill="1" applyBorder="1" applyAlignment="1">
      <alignment wrapText="1"/>
    </xf>
    <xf numFmtId="0" fontId="0" fillId="5" borderId="1" xfId="0" applyFill="1" applyBorder="1"/>
    <xf numFmtId="0" fontId="0" fillId="5" borderId="10" xfId="0" applyFill="1" applyBorder="1"/>
    <xf numFmtId="0" fontId="0" fillId="5" borderId="5" xfId="0" applyFill="1" applyBorder="1"/>
    <xf numFmtId="0" fontId="0" fillId="5" borderId="6" xfId="0" applyFill="1" applyBorder="1"/>
    <xf numFmtId="0" fontId="0" fillId="5" borderId="7" xfId="0" applyFill="1" applyBorder="1"/>
    <xf numFmtId="0" fontId="0" fillId="5" borderId="10"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2" fontId="0" fillId="2" borderId="4" xfId="0" applyNumberFormat="1" applyFill="1" applyBorder="1"/>
    <xf numFmtId="2" fontId="0" fillId="2" borderId="9" xfId="0" applyNumberFormat="1" applyFill="1" applyBorder="1"/>
    <xf numFmtId="2" fontId="0" fillId="2" borderId="7" xfId="0" applyNumberFormat="1" applyFill="1" applyBorder="1"/>
    <xf numFmtId="2" fontId="0" fillId="7" borderId="12" xfId="0" applyNumberFormat="1" applyFill="1" applyBorder="1"/>
    <xf numFmtId="0" fontId="0" fillId="5" borderId="0" xfId="0" applyFill="1" applyBorder="1" applyAlignment="1">
      <alignment horizontal="center" vertical="center" wrapText="1"/>
    </xf>
    <xf numFmtId="165" fontId="0" fillId="6" borderId="2" xfId="0" applyNumberFormat="1" applyFill="1" applyBorder="1"/>
    <xf numFmtId="165" fontId="0" fillId="6" borderId="8" xfId="0" applyNumberFormat="1" applyFill="1" applyBorder="1"/>
    <xf numFmtId="2" fontId="0" fillId="6" borderId="2" xfId="0" applyNumberFormat="1" applyFill="1" applyBorder="1"/>
    <xf numFmtId="2" fontId="0" fillId="6" borderId="8" xfId="0" applyNumberFormat="1" applyFill="1" applyBorder="1"/>
    <xf numFmtId="165" fontId="0" fillId="6" borderId="5" xfId="0" applyNumberFormat="1" applyFill="1" applyBorder="1"/>
    <xf numFmtId="2" fontId="0" fillId="6" borderId="5" xfId="0" applyNumberFormat="1" applyFill="1" applyBorder="1"/>
    <xf numFmtId="0" fontId="0" fillId="0" borderId="11" xfId="0" applyBorder="1" applyAlignment="1">
      <alignment horizontal="center"/>
    </xf>
    <xf numFmtId="0" fontId="0" fillId="5" borderId="10" xfId="0" applyFill="1" applyBorder="1" applyAlignment="1">
      <alignment horizontal="center"/>
    </xf>
    <xf numFmtId="0" fontId="0" fillId="5" borderId="11"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2" fontId="0" fillId="7" borderId="11" xfId="0" applyNumberFormat="1" applyFill="1" applyBorder="1" applyAlignment="1">
      <alignment horizontal="center"/>
    </xf>
    <xf numFmtId="0" fontId="0" fillId="7" borderId="12"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0" fillId="6" borderId="12" xfId="0" applyFill="1" applyBorder="1" applyAlignment="1">
      <alignment horizontal="center"/>
    </xf>
    <xf numFmtId="0" fontId="0" fillId="0" borderId="3" xfId="0" applyBorder="1" applyAlignment="1">
      <alignment horizontal="center"/>
    </xf>
    <xf numFmtId="2" fontId="0" fillId="4" borderId="0" xfId="0" applyNumberFormat="1" applyFill="1" applyBorder="1" applyAlignment="1">
      <alignment horizontal="center"/>
    </xf>
    <xf numFmtId="2" fontId="0" fillId="4" borderId="6" xfId="0" applyNumberFormat="1" applyFill="1" applyBorder="1" applyAlignment="1">
      <alignment horizontal="center"/>
    </xf>
    <xf numFmtId="2" fontId="0" fillId="0" borderId="11" xfId="0" applyNumberFormat="1" applyBorder="1" applyAlignment="1">
      <alignment horizontal="center"/>
    </xf>
    <xf numFmtId="0" fontId="0" fillId="0" borderId="0" xfId="0" applyAlignment="1">
      <alignment horizontal="center"/>
    </xf>
    <xf numFmtId="2" fontId="0" fillId="6" borderId="0" xfId="0" applyNumberFormat="1" applyFill="1" applyBorder="1" applyAlignment="1">
      <alignment horizontal="center"/>
    </xf>
    <xf numFmtId="2" fontId="0" fillId="6" borderId="6" xfId="0" applyNumberFormat="1" applyFill="1" applyBorder="1" applyAlignment="1">
      <alignment horizontal="center"/>
    </xf>
    <xf numFmtId="0" fontId="0" fillId="6" borderId="8" xfId="0" applyFill="1" applyBorder="1" applyAlignment="1">
      <alignment horizontal="center" vertical="center" wrapText="1"/>
    </xf>
    <xf numFmtId="0" fontId="0" fillId="6" borderId="0" xfId="0" applyFill="1" applyBorder="1" applyAlignment="1">
      <alignment horizontal="center" vertical="center" wrapText="1"/>
    </xf>
    <xf numFmtId="0" fontId="0" fillId="6" borderId="5" xfId="0" applyFill="1" applyBorder="1" applyAlignment="1">
      <alignment horizontal="center"/>
    </xf>
    <xf numFmtId="0" fontId="0" fillId="6" borderId="6" xfId="0" applyFill="1" applyBorder="1" applyAlignment="1">
      <alignment horizontal="center"/>
    </xf>
    <xf numFmtId="0" fontId="0" fillId="5" borderId="6" xfId="0" applyFill="1" applyBorder="1" applyAlignment="1">
      <alignment horizontal="center" vertical="center" wrapText="1"/>
    </xf>
    <xf numFmtId="2" fontId="0" fillId="6" borderId="3" xfId="0" applyNumberFormat="1" applyFill="1" applyBorder="1" applyAlignment="1">
      <alignment horizontal="center"/>
    </xf>
    <xf numFmtId="2" fontId="0" fillId="4" borderId="3" xfId="0" applyNumberFormat="1" applyFill="1" applyBorder="1" applyAlignment="1">
      <alignment horizontal="center"/>
    </xf>
    <xf numFmtId="2" fontId="0" fillId="4" borderId="9" xfId="0" applyNumberFormat="1" applyFill="1" applyBorder="1" applyAlignment="1">
      <alignment horizontal="center"/>
    </xf>
    <xf numFmtId="2" fontId="0" fillId="4" borderId="4" xfId="0" applyNumberFormat="1" applyFill="1" applyBorder="1" applyAlignment="1">
      <alignment horizontal="center"/>
    </xf>
    <xf numFmtId="1" fontId="0" fillId="4" borderId="0" xfId="0" applyNumberFormat="1" applyFill="1" applyBorder="1" applyAlignment="1">
      <alignment horizontal="center" vertical="center"/>
    </xf>
    <xf numFmtId="1" fontId="0" fillId="4" borderId="9" xfId="0" applyNumberFormat="1" applyFill="1" applyBorder="1" applyAlignment="1">
      <alignment horizontal="center" vertical="center"/>
    </xf>
    <xf numFmtId="164" fontId="0" fillId="4" borderId="6" xfId="0" applyNumberFormat="1" applyFill="1" applyBorder="1" applyAlignment="1">
      <alignment horizontal="center"/>
    </xf>
    <xf numFmtId="164" fontId="0" fillId="4" borderId="7" xfId="0" applyNumberFormat="1"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6" borderId="8" xfId="0" applyFill="1" applyBorder="1" applyAlignment="1">
      <alignment horizontal="center"/>
    </xf>
    <xf numFmtId="0" fontId="0" fillId="6" borderId="0" xfId="0" applyFill="1" applyBorder="1" applyAlignment="1">
      <alignment horizontal="center"/>
    </xf>
    <xf numFmtId="165" fontId="0" fillId="4" borderId="0" xfId="0" applyNumberFormat="1" applyFill="1" applyBorder="1" applyAlignment="1">
      <alignment horizontal="center"/>
    </xf>
    <xf numFmtId="165" fontId="0" fillId="4" borderId="6" xfId="0" applyNumberFormat="1" applyFill="1" applyBorder="1" applyAlignment="1">
      <alignment horizontal="center"/>
    </xf>
    <xf numFmtId="165" fontId="0" fillId="4" borderId="3" xfId="0" applyNumberFormat="1" applyFill="1" applyBorder="1" applyAlignment="1">
      <alignment horizontal="center"/>
    </xf>
    <xf numFmtId="0" fontId="0" fillId="5" borderId="0" xfId="0" applyFill="1" applyBorder="1" applyAlignment="1">
      <alignment horizontal="center" vertical="center" wrapText="1"/>
    </xf>
    <xf numFmtId="164" fontId="0" fillId="4" borderId="0" xfId="0" applyNumberFormat="1" applyFill="1" applyBorder="1" applyAlignment="1">
      <alignment horizontal="center"/>
    </xf>
    <xf numFmtId="164" fontId="0" fillId="4" borderId="9" xfId="0" applyNumberForma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0" fillId="3" borderId="8" xfId="0" applyFill="1" applyBorder="1"/>
    <xf numFmtId="0" fontId="0" fillId="3" borderId="0" xfId="0" applyFill="1" applyBorder="1"/>
    <xf numFmtId="0" fontId="0" fillId="3" borderId="9" xfId="0" applyFill="1" applyBorder="1"/>
    <xf numFmtId="0" fontId="0" fillId="3" borderId="5" xfId="0" applyFill="1" applyBorder="1"/>
    <xf numFmtId="0" fontId="0" fillId="3" borderId="6" xfId="0" applyFill="1" applyBorder="1"/>
    <xf numFmtId="0" fontId="0" fillId="3" borderId="7" xfId="0" applyFill="1" applyBorder="1"/>
    <xf numFmtId="0" fontId="0" fillId="8" borderId="2" xfId="0" applyFill="1" applyBorder="1" applyAlignment="1">
      <alignment horizontal="left" vertical="center" wrapText="1"/>
    </xf>
    <xf numFmtId="0" fontId="0" fillId="8" borderId="3" xfId="0" applyFill="1" applyBorder="1" applyAlignment="1">
      <alignment horizontal="left" vertical="center" wrapText="1"/>
    </xf>
    <xf numFmtId="0" fontId="0" fillId="8" borderId="4" xfId="0" applyFill="1" applyBorder="1" applyAlignment="1">
      <alignment horizontal="left" vertical="center" wrapText="1"/>
    </xf>
    <xf numFmtId="0" fontId="0" fillId="8" borderId="8" xfId="0" applyFill="1" applyBorder="1" applyAlignment="1">
      <alignment horizontal="left" vertical="center" wrapText="1"/>
    </xf>
    <xf numFmtId="0" fontId="0" fillId="8" borderId="0" xfId="0" applyFill="1" applyBorder="1" applyAlignment="1">
      <alignment horizontal="left" vertical="center" wrapText="1"/>
    </xf>
    <xf numFmtId="0" fontId="0" fillId="8" borderId="9" xfId="0" applyFill="1" applyBorder="1" applyAlignment="1">
      <alignment horizontal="left" vertical="center" wrapText="1"/>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0" fontId="0" fillId="8" borderId="7" xfId="0" applyFill="1" applyBorder="1" applyAlignment="1">
      <alignment horizontal="left" vertical="center" wrapText="1"/>
    </xf>
    <xf numFmtId="0" fontId="0" fillId="8" borderId="2" xfId="0"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8" borderId="8" xfId="0" applyFill="1" applyBorder="1" applyAlignment="1">
      <alignment horizontal="center"/>
    </xf>
    <xf numFmtId="0" fontId="0" fillId="8" borderId="0" xfId="0" applyFill="1" applyBorder="1" applyAlignment="1">
      <alignment horizontal="center"/>
    </xf>
    <xf numFmtId="0" fontId="0" fillId="8" borderId="9" xfId="0" applyFill="1" applyBorder="1" applyAlignment="1">
      <alignment horizontal="center"/>
    </xf>
    <xf numFmtId="0" fontId="0" fillId="8" borderId="5" xfId="0"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8" xfId="0" applyFill="1" applyBorder="1" applyAlignment="1">
      <alignment horizontal="center" vertical="center" wrapText="1"/>
    </xf>
    <xf numFmtId="0" fontId="0" fillId="8" borderId="0" xfId="0" applyFill="1" applyBorder="1" applyAlignment="1">
      <alignment horizontal="center" vertical="center" wrapText="1"/>
    </xf>
    <xf numFmtId="0" fontId="0" fillId="8" borderId="9" xfId="0" applyFill="1"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Electrolyzer Efficiency Over Time</a:t>
            </a:r>
          </a:p>
        </c:rich>
      </c:tx>
      <c:overlay val="0"/>
    </c:title>
    <c:autoTitleDeleted val="0"/>
    <c:plotArea>
      <c:layout/>
      <c:scatterChart>
        <c:scatterStyle val="lineMarker"/>
        <c:varyColors val="0"/>
        <c:ser>
          <c:idx val="0"/>
          <c:order val="0"/>
          <c:tx>
            <c:v>Trial 1</c:v>
          </c:tx>
          <c:xVal>
            <c:numRef>
              <c:f>'Electrolyzer Data Analysis'!$C$15:$C$19</c:f>
              <c:numCache>
                <c:formatCode>General</c:formatCode>
                <c:ptCount val="5"/>
                <c:pt idx="0">
                  <c:v>0</c:v>
                </c:pt>
                <c:pt idx="1">
                  <c:v>60</c:v>
                </c:pt>
                <c:pt idx="2">
                  <c:v>120</c:v>
                </c:pt>
                <c:pt idx="3">
                  <c:v>180</c:v>
                </c:pt>
                <c:pt idx="4">
                  <c:v>240</c:v>
                </c:pt>
              </c:numCache>
            </c:numRef>
          </c:xVal>
          <c:yVal>
            <c:numRef>
              <c:f>'Electrolyzer Data Analysis'!$I$33:$I$36</c:f>
              <c:numCache>
                <c:formatCode>0.00</c:formatCode>
                <c:ptCount val="4"/>
                <c:pt idx="0">
                  <c:v>6.1941754912282558</c:v>
                </c:pt>
                <c:pt idx="1">
                  <c:v>11.625320509070193</c:v>
                </c:pt>
                <c:pt idx="2">
                  <c:v>10.740328404670894</c:v>
                </c:pt>
                <c:pt idx="3">
                  <c:v>9.9829585622506443</c:v>
                </c:pt>
              </c:numCache>
            </c:numRef>
          </c:yVal>
          <c:smooth val="0"/>
        </c:ser>
        <c:ser>
          <c:idx val="1"/>
          <c:order val="1"/>
          <c:tx>
            <c:v>Trial 2</c:v>
          </c:tx>
          <c:xVal>
            <c:numRef>
              <c:f>'Electrolyzer Data Analysis'!$C$21:$C$24</c:f>
              <c:numCache>
                <c:formatCode>General</c:formatCode>
                <c:ptCount val="4"/>
                <c:pt idx="0">
                  <c:v>0</c:v>
                </c:pt>
                <c:pt idx="1">
                  <c:v>60</c:v>
                </c:pt>
                <c:pt idx="2">
                  <c:v>120</c:v>
                </c:pt>
                <c:pt idx="3">
                  <c:v>180</c:v>
                </c:pt>
              </c:numCache>
            </c:numRef>
          </c:xVal>
          <c:yVal>
            <c:numRef>
              <c:f>'Electrolyzer Data Analysis'!$I$38:$I$40</c:f>
              <c:numCache>
                <c:formatCode>0.00</c:formatCode>
                <c:ptCount val="3"/>
                <c:pt idx="0">
                  <c:v>9.4789574491547448</c:v>
                </c:pt>
                <c:pt idx="1">
                  <c:v>11.189205683155562</c:v>
                </c:pt>
                <c:pt idx="2">
                  <c:v>10.573553439025012</c:v>
                </c:pt>
              </c:numCache>
            </c:numRef>
          </c:yVal>
          <c:smooth val="0"/>
        </c:ser>
        <c:ser>
          <c:idx val="2"/>
          <c:order val="2"/>
          <c:tx>
            <c:v>Trial 3</c:v>
          </c:tx>
          <c:xVal>
            <c:numRef>
              <c:f>'Electrolyzer Data Analysis'!$C$26:$C$29</c:f>
              <c:numCache>
                <c:formatCode>General</c:formatCode>
                <c:ptCount val="4"/>
                <c:pt idx="0">
                  <c:v>60</c:v>
                </c:pt>
                <c:pt idx="1">
                  <c:v>120</c:v>
                </c:pt>
                <c:pt idx="2">
                  <c:v>180</c:v>
                </c:pt>
                <c:pt idx="3">
                  <c:v>240</c:v>
                </c:pt>
              </c:numCache>
            </c:numRef>
          </c:xVal>
          <c:yVal>
            <c:numRef>
              <c:f>'Electrolyzer Data Analysis'!$I$42:$I$44</c:f>
              <c:numCache>
                <c:formatCode>0.00</c:formatCode>
                <c:ptCount val="3"/>
                <c:pt idx="0">
                  <c:v>9.087123337610624</c:v>
                </c:pt>
                <c:pt idx="1">
                  <c:v>9.645379092049378</c:v>
                </c:pt>
                <c:pt idx="2">
                  <c:v>11.610923637655606</c:v>
                </c:pt>
              </c:numCache>
            </c:numRef>
          </c:yVal>
          <c:smooth val="0"/>
        </c:ser>
        <c:dLbls>
          <c:showLegendKey val="0"/>
          <c:showVal val="0"/>
          <c:showCatName val="0"/>
          <c:showSerName val="0"/>
          <c:showPercent val="0"/>
          <c:showBubbleSize val="0"/>
        </c:dLbls>
        <c:axId val="82917248"/>
        <c:axId val="82923520"/>
      </c:scatterChart>
      <c:valAx>
        <c:axId val="82917248"/>
        <c:scaling>
          <c:orientation val="minMax"/>
        </c:scaling>
        <c:delete val="0"/>
        <c:axPos val="b"/>
        <c:title>
          <c:tx>
            <c:rich>
              <a:bodyPr/>
              <a:lstStyle/>
              <a:p>
                <a:pPr>
                  <a:defRPr/>
                </a:pPr>
                <a:r>
                  <a:rPr lang="en-US"/>
                  <a:t>Time (sec)</a:t>
                </a:r>
              </a:p>
            </c:rich>
          </c:tx>
          <c:overlay val="0"/>
        </c:title>
        <c:numFmt formatCode="General" sourceLinked="1"/>
        <c:majorTickMark val="none"/>
        <c:minorTickMark val="none"/>
        <c:tickLblPos val="nextTo"/>
        <c:crossAx val="82923520"/>
        <c:crosses val="autoZero"/>
        <c:crossBetween val="midCat"/>
      </c:valAx>
      <c:valAx>
        <c:axId val="82923520"/>
        <c:scaling>
          <c:orientation val="minMax"/>
        </c:scaling>
        <c:delete val="0"/>
        <c:axPos val="l"/>
        <c:majorGridlines/>
        <c:title>
          <c:tx>
            <c:rich>
              <a:bodyPr/>
              <a:lstStyle/>
              <a:p>
                <a:pPr>
                  <a:defRPr/>
                </a:pPr>
                <a:r>
                  <a:rPr lang="en-US"/>
                  <a:t>Efficiency (%)</a:t>
                </a:r>
              </a:p>
            </c:rich>
          </c:tx>
          <c:overlay val="0"/>
        </c:title>
        <c:numFmt formatCode="0.00" sourceLinked="1"/>
        <c:majorTickMark val="none"/>
        <c:minorTickMark val="none"/>
        <c:tickLblPos val="nextTo"/>
        <c:crossAx val="82917248"/>
        <c:crosses val="autoZero"/>
        <c:crossBetween val="midCat"/>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Fuel Cell Efficiency Over Time</a:t>
            </a:r>
          </a:p>
        </c:rich>
      </c:tx>
      <c:overlay val="0"/>
    </c:title>
    <c:autoTitleDeleted val="0"/>
    <c:plotArea>
      <c:layout/>
      <c:scatterChart>
        <c:scatterStyle val="lineMarker"/>
        <c:varyColors val="0"/>
        <c:ser>
          <c:idx val="0"/>
          <c:order val="0"/>
          <c:tx>
            <c:v>Trial 1</c:v>
          </c:tx>
          <c:xVal>
            <c:numRef>
              <c:f>'Fuel Cell Data Analysis'!$C$15:$C$20</c:f>
              <c:numCache>
                <c:formatCode>General</c:formatCode>
                <c:ptCount val="6"/>
                <c:pt idx="0">
                  <c:v>0</c:v>
                </c:pt>
                <c:pt idx="1">
                  <c:v>30</c:v>
                </c:pt>
                <c:pt idx="2">
                  <c:v>60</c:v>
                </c:pt>
                <c:pt idx="3">
                  <c:v>90</c:v>
                </c:pt>
                <c:pt idx="4">
                  <c:v>130</c:v>
                </c:pt>
                <c:pt idx="5">
                  <c:v>160</c:v>
                </c:pt>
              </c:numCache>
            </c:numRef>
          </c:xVal>
          <c:yVal>
            <c:numRef>
              <c:f>'Fuel Cell Data Analysis'!$I$39:$I$42</c:f>
              <c:numCache>
                <c:formatCode>0.00</c:formatCode>
                <c:ptCount val="4"/>
                <c:pt idx="0">
                  <c:v>8.5879723437746947</c:v>
                </c:pt>
                <c:pt idx="1">
                  <c:v>8.1899633932242963</c:v>
                </c:pt>
                <c:pt idx="2">
                  <c:v>8.2378705972094401</c:v>
                </c:pt>
                <c:pt idx="3">
                  <c:v>6.5346109615490766</c:v>
                </c:pt>
              </c:numCache>
            </c:numRef>
          </c:yVal>
          <c:smooth val="0"/>
        </c:ser>
        <c:ser>
          <c:idx val="1"/>
          <c:order val="1"/>
          <c:tx>
            <c:v>Trial 2</c:v>
          </c:tx>
          <c:xVal>
            <c:numRef>
              <c:f>'Fuel Cell Data Analysis'!$C$22:$C$27</c:f>
              <c:numCache>
                <c:formatCode>General</c:formatCode>
                <c:ptCount val="6"/>
                <c:pt idx="0">
                  <c:v>0</c:v>
                </c:pt>
                <c:pt idx="1">
                  <c:v>30</c:v>
                </c:pt>
                <c:pt idx="2">
                  <c:v>60</c:v>
                </c:pt>
                <c:pt idx="3">
                  <c:v>90</c:v>
                </c:pt>
                <c:pt idx="4">
                  <c:v>130</c:v>
                </c:pt>
                <c:pt idx="5">
                  <c:v>160</c:v>
                </c:pt>
              </c:numCache>
            </c:numRef>
          </c:xVal>
          <c:yVal>
            <c:numRef>
              <c:f>'Fuel Cell Data Analysis'!$I$44:$I$47</c:f>
              <c:numCache>
                <c:formatCode>0.00</c:formatCode>
                <c:ptCount val="4"/>
                <c:pt idx="0">
                  <c:v>6.315009014652567</c:v>
                </c:pt>
                <c:pt idx="1">
                  <c:v>5.7029469352241362</c:v>
                </c:pt>
                <c:pt idx="2">
                  <c:v>5.9224856478824428</c:v>
                </c:pt>
                <c:pt idx="3">
                  <c:v>5.8028007338897734</c:v>
                </c:pt>
              </c:numCache>
            </c:numRef>
          </c:yVal>
          <c:smooth val="0"/>
        </c:ser>
        <c:ser>
          <c:idx val="2"/>
          <c:order val="2"/>
          <c:tx>
            <c:v>Trial 3</c:v>
          </c:tx>
          <c:xVal>
            <c:numRef>
              <c:f>'Fuel Cell Data Analysis'!$C$29:$C$35</c:f>
              <c:numCache>
                <c:formatCode>General</c:formatCode>
                <c:ptCount val="7"/>
                <c:pt idx="0">
                  <c:v>0</c:v>
                </c:pt>
                <c:pt idx="1">
                  <c:v>30</c:v>
                </c:pt>
                <c:pt idx="2">
                  <c:v>60</c:v>
                </c:pt>
                <c:pt idx="3">
                  <c:v>90</c:v>
                </c:pt>
                <c:pt idx="4">
                  <c:v>130</c:v>
                </c:pt>
                <c:pt idx="5">
                  <c:v>160</c:v>
                </c:pt>
                <c:pt idx="6">
                  <c:v>190</c:v>
                </c:pt>
              </c:numCache>
            </c:numRef>
          </c:xVal>
          <c:yVal>
            <c:numRef>
              <c:f>'Fuel Cell Data Analysis'!$I$49:$I$54</c:f>
              <c:numCache>
                <c:formatCode>0.00</c:formatCode>
                <c:ptCount val="6"/>
                <c:pt idx="0">
                  <c:v>3.7833420286513846</c:v>
                </c:pt>
                <c:pt idx="1">
                  <c:v>3.6530821974203578</c:v>
                </c:pt>
                <c:pt idx="2">
                  <c:v>3.5223738324235239</c:v>
                </c:pt>
                <c:pt idx="3">
                  <c:v>2.5951077016922572</c:v>
                </c:pt>
                <c:pt idx="4">
                  <c:v>3.3279473166028022</c:v>
                </c:pt>
                <c:pt idx="5">
                  <c:v>10.191231062495346</c:v>
                </c:pt>
              </c:numCache>
            </c:numRef>
          </c:yVal>
          <c:smooth val="0"/>
        </c:ser>
        <c:dLbls>
          <c:showLegendKey val="0"/>
          <c:showVal val="0"/>
          <c:showCatName val="0"/>
          <c:showSerName val="0"/>
          <c:showPercent val="0"/>
          <c:showBubbleSize val="0"/>
        </c:dLbls>
        <c:axId val="83212544"/>
        <c:axId val="83227008"/>
      </c:scatterChart>
      <c:valAx>
        <c:axId val="83212544"/>
        <c:scaling>
          <c:orientation val="minMax"/>
        </c:scaling>
        <c:delete val="0"/>
        <c:axPos val="b"/>
        <c:title>
          <c:tx>
            <c:rich>
              <a:bodyPr/>
              <a:lstStyle/>
              <a:p>
                <a:pPr>
                  <a:defRPr/>
                </a:pPr>
                <a:r>
                  <a:rPr lang="en-US"/>
                  <a:t>Time (sec)</a:t>
                </a:r>
              </a:p>
            </c:rich>
          </c:tx>
          <c:overlay val="0"/>
        </c:title>
        <c:numFmt formatCode="General" sourceLinked="1"/>
        <c:majorTickMark val="none"/>
        <c:minorTickMark val="none"/>
        <c:tickLblPos val="nextTo"/>
        <c:crossAx val="83227008"/>
        <c:crosses val="autoZero"/>
        <c:crossBetween val="midCat"/>
      </c:valAx>
      <c:valAx>
        <c:axId val="83227008"/>
        <c:scaling>
          <c:orientation val="minMax"/>
        </c:scaling>
        <c:delete val="0"/>
        <c:axPos val="l"/>
        <c:majorGridlines/>
        <c:title>
          <c:tx>
            <c:rich>
              <a:bodyPr/>
              <a:lstStyle/>
              <a:p>
                <a:pPr>
                  <a:defRPr/>
                </a:pPr>
                <a:r>
                  <a:rPr lang="en-US"/>
                  <a:t>Efficiency (%)</a:t>
                </a:r>
              </a:p>
            </c:rich>
          </c:tx>
          <c:overlay val="0"/>
        </c:title>
        <c:numFmt formatCode="0.00" sourceLinked="1"/>
        <c:majorTickMark val="none"/>
        <c:minorTickMark val="none"/>
        <c:tickLblPos val="nextTo"/>
        <c:crossAx val="83212544"/>
        <c:crosses val="autoZero"/>
        <c:crossBetween val="midCat"/>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46"/>
  <sheetViews>
    <sheetView topLeftCell="A7" zoomScale="85" zoomScaleNormal="85" workbookViewId="0">
      <selection activeCell="J27" sqref="J27"/>
    </sheetView>
  </sheetViews>
  <sheetFormatPr defaultRowHeight="15" x14ac:dyDescent="0.25"/>
  <cols>
    <col min="2" max="9" width="10.7109375" customWidth="1"/>
  </cols>
  <sheetData>
    <row r="4" spans="2:6" x14ac:dyDescent="0.25">
      <c r="B4" s="47" t="s">
        <v>10</v>
      </c>
      <c r="C4" s="48"/>
      <c r="D4" s="48"/>
      <c r="E4" s="49"/>
    </row>
    <row r="5" spans="2:6" x14ac:dyDescent="0.25">
      <c r="B5" s="71" t="s">
        <v>4</v>
      </c>
      <c r="C5" s="72"/>
      <c r="D5" s="64">
        <v>293.14999999999998</v>
      </c>
      <c r="E5" s="66"/>
    </row>
    <row r="6" spans="2:6" x14ac:dyDescent="0.25">
      <c r="B6" s="73" t="s">
        <v>5</v>
      </c>
      <c r="C6" s="74"/>
      <c r="D6" s="52">
        <v>1.0068590173</v>
      </c>
      <c r="E6" s="65"/>
    </row>
    <row r="7" spans="2:6" ht="29.25" customHeight="1" x14ac:dyDescent="0.25">
      <c r="B7" s="58" t="s">
        <v>9</v>
      </c>
      <c r="C7" s="59"/>
      <c r="D7" s="67">
        <v>237</v>
      </c>
      <c r="E7" s="68"/>
    </row>
    <row r="8" spans="2:6" x14ac:dyDescent="0.25">
      <c r="B8" s="60" t="s">
        <v>8</v>
      </c>
      <c r="C8" s="61"/>
      <c r="D8" s="69">
        <v>8.2100000000000006E-2</v>
      </c>
      <c r="E8" s="70"/>
    </row>
    <row r="9" spans="2:6" x14ac:dyDescent="0.25">
      <c r="B9" s="38"/>
      <c r="C9" s="38"/>
      <c r="D9" s="38"/>
      <c r="E9" s="38"/>
    </row>
    <row r="10" spans="2:6" x14ac:dyDescent="0.25">
      <c r="B10" s="41" t="s">
        <v>21</v>
      </c>
      <c r="C10" s="42"/>
      <c r="D10" s="43">
        <f>I46</f>
        <v>10.012792560587091</v>
      </c>
      <c r="E10" s="44"/>
    </row>
    <row r="11" spans="2:6" x14ac:dyDescent="0.25">
      <c r="B11" s="51"/>
      <c r="C11" s="51"/>
      <c r="D11" s="51"/>
      <c r="E11" s="51"/>
    </row>
    <row r="12" spans="2:6" x14ac:dyDescent="0.25">
      <c r="B12" s="2"/>
      <c r="C12" s="47" t="s">
        <v>20</v>
      </c>
      <c r="D12" s="48"/>
      <c r="E12" s="48"/>
      <c r="F12" s="49"/>
    </row>
    <row r="13" spans="2:6" x14ac:dyDescent="0.25">
      <c r="B13" s="2"/>
      <c r="C13" s="41" t="s">
        <v>11</v>
      </c>
      <c r="D13" s="42"/>
      <c r="E13" s="42"/>
      <c r="F13" s="50"/>
    </row>
    <row r="14" spans="2:6" x14ac:dyDescent="0.25">
      <c r="C14" s="21" t="s">
        <v>3</v>
      </c>
      <c r="D14" s="22" t="s">
        <v>0</v>
      </c>
      <c r="E14" s="22" t="s">
        <v>1</v>
      </c>
      <c r="F14" s="23" t="s">
        <v>2</v>
      </c>
    </row>
    <row r="15" spans="2:6" x14ac:dyDescent="0.25">
      <c r="B15" s="19" t="s">
        <v>6</v>
      </c>
      <c r="C15" s="12">
        <v>0</v>
      </c>
      <c r="D15" s="3">
        <v>0</v>
      </c>
      <c r="E15" s="15">
        <v>0</v>
      </c>
      <c r="F15" s="6">
        <v>0</v>
      </c>
    </row>
    <row r="16" spans="2:6" x14ac:dyDescent="0.25">
      <c r="C16" s="13">
        <v>60</v>
      </c>
      <c r="D16" s="4">
        <v>4</v>
      </c>
      <c r="E16" s="16">
        <v>11.99</v>
      </c>
      <c r="F16" s="7">
        <v>0.89</v>
      </c>
    </row>
    <row r="17" spans="2:9" x14ac:dyDescent="0.25">
      <c r="C17" s="13">
        <v>120</v>
      </c>
      <c r="D17" s="4">
        <v>12</v>
      </c>
      <c r="E17" s="16">
        <v>11.97</v>
      </c>
      <c r="F17" s="7">
        <v>0.95</v>
      </c>
    </row>
    <row r="18" spans="2:9" x14ac:dyDescent="0.25">
      <c r="C18" s="13">
        <v>180</v>
      </c>
      <c r="D18" s="4">
        <v>20</v>
      </c>
      <c r="E18" s="16">
        <v>11.95</v>
      </c>
      <c r="F18" s="7">
        <v>1.03</v>
      </c>
    </row>
    <row r="19" spans="2:9" x14ac:dyDescent="0.25">
      <c r="C19" s="14">
        <v>240</v>
      </c>
      <c r="D19" s="5">
        <v>28</v>
      </c>
      <c r="E19" s="17">
        <v>11.93</v>
      </c>
      <c r="F19" s="8">
        <v>1.1100000000000001</v>
      </c>
    </row>
    <row r="20" spans="2:9" x14ac:dyDescent="0.25">
      <c r="C20" s="38"/>
      <c r="D20" s="38"/>
      <c r="E20" s="38"/>
      <c r="F20" s="38"/>
    </row>
    <row r="21" spans="2:9" x14ac:dyDescent="0.25">
      <c r="B21" s="19" t="s">
        <v>7</v>
      </c>
      <c r="C21" s="12">
        <v>0</v>
      </c>
      <c r="D21" s="3">
        <v>30</v>
      </c>
      <c r="E21" s="15">
        <v>0</v>
      </c>
      <c r="F21" s="6">
        <v>0</v>
      </c>
    </row>
    <row r="22" spans="2:9" x14ac:dyDescent="0.25">
      <c r="C22" s="13">
        <v>60</v>
      </c>
      <c r="D22" s="4">
        <v>38</v>
      </c>
      <c r="E22" s="16">
        <v>11.92</v>
      </c>
      <c r="F22" s="7">
        <v>1.17</v>
      </c>
    </row>
    <row r="23" spans="2:9" x14ac:dyDescent="0.25">
      <c r="C23" s="13">
        <v>120</v>
      </c>
      <c r="D23" s="4">
        <v>48</v>
      </c>
      <c r="E23" s="16">
        <v>11.91</v>
      </c>
      <c r="F23" s="7">
        <v>1.24</v>
      </c>
    </row>
    <row r="24" spans="2:9" x14ac:dyDescent="0.25">
      <c r="C24" s="14">
        <v>180</v>
      </c>
      <c r="D24" s="5">
        <v>58</v>
      </c>
      <c r="E24" s="17">
        <v>11.93</v>
      </c>
      <c r="F24" s="8">
        <v>1.31</v>
      </c>
    </row>
    <row r="25" spans="2:9" x14ac:dyDescent="0.25">
      <c r="C25" s="38"/>
      <c r="D25" s="38"/>
      <c r="E25" s="38"/>
      <c r="F25" s="38"/>
    </row>
    <row r="26" spans="2:9" x14ac:dyDescent="0.25">
      <c r="B26" s="20" t="s">
        <v>19</v>
      </c>
      <c r="C26" s="12">
        <v>60</v>
      </c>
      <c r="D26" s="3">
        <v>58</v>
      </c>
      <c r="E26" s="15">
        <v>0</v>
      </c>
      <c r="F26" s="6">
        <v>0</v>
      </c>
    </row>
    <row r="27" spans="2:9" x14ac:dyDescent="0.25">
      <c r="C27" s="13">
        <v>120</v>
      </c>
      <c r="D27" s="4">
        <v>66.5</v>
      </c>
      <c r="E27" s="16">
        <v>11.89</v>
      </c>
      <c r="F27" s="7">
        <v>1.3</v>
      </c>
    </row>
    <row r="28" spans="2:9" x14ac:dyDescent="0.25">
      <c r="C28" s="13">
        <v>180</v>
      </c>
      <c r="D28" s="4">
        <v>76</v>
      </c>
      <c r="E28" s="16">
        <v>11.88</v>
      </c>
      <c r="F28" s="7">
        <v>1.37</v>
      </c>
    </row>
    <row r="29" spans="2:9" x14ac:dyDescent="0.25">
      <c r="C29" s="14">
        <v>240</v>
      </c>
      <c r="D29" s="5">
        <v>88</v>
      </c>
      <c r="E29" s="17">
        <v>11.86</v>
      </c>
      <c r="F29" s="8">
        <v>1.44</v>
      </c>
    </row>
    <row r="30" spans="2:9" x14ac:dyDescent="0.25">
      <c r="C30" s="38"/>
      <c r="D30" s="38"/>
      <c r="E30" s="38"/>
      <c r="F30" s="38"/>
    </row>
    <row r="31" spans="2:9" x14ac:dyDescent="0.25">
      <c r="B31" s="2"/>
      <c r="C31" s="45" t="s">
        <v>12</v>
      </c>
      <c r="D31" s="45"/>
      <c r="E31" s="45"/>
      <c r="F31" s="45"/>
      <c r="G31" s="45"/>
      <c r="H31" s="45"/>
      <c r="I31" s="46"/>
    </row>
    <row r="32" spans="2:9" s="1" customFormat="1" ht="30.75" customHeight="1" x14ac:dyDescent="0.25">
      <c r="C32" s="24" t="s">
        <v>13</v>
      </c>
      <c r="D32" s="25" t="s">
        <v>14</v>
      </c>
      <c r="E32" s="62" t="s">
        <v>16</v>
      </c>
      <c r="F32" s="62"/>
      <c r="G32" s="62" t="s">
        <v>17</v>
      </c>
      <c r="H32" s="62"/>
      <c r="I32" s="26" t="s">
        <v>15</v>
      </c>
    </row>
    <row r="33" spans="2:9" x14ac:dyDescent="0.25">
      <c r="B33" s="18" t="s">
        <v>6</v>
      </c>
      <c r="C33" s="34">
        <f>E16*F16</f>
        <v>10.671100000000001</v>
      </c>
      <c r="D33" s="9">
        <f>(($D$6*(D16-D15))/($D$8*$D$5))</f>
        <v>0.16733839515049581</v>
      </c>
      <c r="E33" s="63">
        <f>C33*(C16-C15)</f>
        <v>640.26600000000008</v>
      </c>
      <c r="F33" s="63"/>
      <c r="G33" s="64">
        <f>D33*$D$7</f>
        <v>39.65919965066751</v>
      </c>
      <c r="H33" s="64"/>
      <c r="I33" s="27">
        <f>(G33/E33)*100</f>
        <v>6.1941754912282558</v>
      </c>
    </row>
    <row r="34" spans="2:9" x14ac:dyDescent="0.25">
      <c r="C34" s="35">
        <f>E17*F17</f>
        <v>11.371499999999999</v>
      </c>
      <c r="D34" s="10">
        <f t="shared" ref="D34:D35" si="0">(($D$6*(D17-D16))/($D$8*$D$5))</f>
        <v>0.33467679030099162</v>
      </c>
      <c r="E34" s="56">
        <f t="shared" ref="E34:E36" si="1">C34*(C17-C16)</f>
        <v>682.29</v>
      </c>
      <c r="F34" s="56"/>
      <c r="G34" s="52">
        <f t="shared" ref="G34:G36" si="2">D34*$D$7</f>
        <v>79.31839930133502</v>
      </c>
      <c r="H34" s="52"/>
      <c r="I34" s="28">
        <f t="shared" ref="I34:I44" si="3">(G34/E34)*100</f>
        <v>11.625320509070193</v>
      </c>
    </row>
    <row r="35" spans="2:9" x14ac:dyDescent="0.25">
      <c r="C35" s="35">
        <f>E18*F18</f>
        <v>12.3085</v>
      </c>
      <c r="D35" s="10">
        <f t="shared" si="0"/>
        <v>0.33467679030099162</v>
      </c>
      <c r="E35" s="56">
        <f t="shared" si="1"/>
        <v>738.51</v>
      </c>
      <c r="F35" s="56"/>
      <c r="G35" s="52">
        <f t="shared" si="2"/>
        <v>79.31839930133502</v>
      </c>
      <c r="H35" s="52"/>
      <c r="I35" s="28">
        <f t="shared" si="3"/>
        <v>10.740328404670894</v>
      </c>
    </row>
    <row r="36" spans="2:9" x14ac:dyDescent="0.25">
      <c r="C36" s="35">
        <f>E19*F19</f>
        <v>13.2423</v>
      </c>
      <c r="D36" s="10">
        <f>(($D$6*(D19-D18))/($D$8*$D$5))</f>
        <v>0.33467679030099162</v>
      </c>
      <c r="E36" s="56">
        <f t="shared" si="1"/>
        <v>794.53800000000001</v>
      </c>
      <c r="F36" s="56"/>
      <c r="G36" s="52">
        <f t="shared" si="2"/>
        <v>79.31839930133502</v>
      </c>
      <c r="H36" s="52"/>
      <c r="I36" s="28">
        <f t="shared" si="3"/>
        <v>9.9829585622506443</v>
      </c>
    </row>
    <row r="37" spans="2:9" x14ac:dyDescent="0.25">
      <c r="C37" s="54"/>
      <c r="D37" s="54"/>
      <c r="E37" s="54"/>
      <c r="F37" s="54"/>
      <c r="G37" s="54"/>
      <c r="H37" s="54"/>
      <c r="I37" s="54"/>
    </row>
    <row r="38" spans="2:9" x14ac:dyDescent="0.25">
      <c r="B38" s="19" t="s">
        <v>7</v>
      </c>
      <c r="C38" s="35">
        <f>E22*F22</f>
        <v>13.946399999999999</v>
      </c>
      <c r="D38" s="10">
        <f>(($D$6*(D22-D21))/($D$8*$D$5))</f>
        <v>0.33467679030099162</v>
      </c>
      <c r="E38" s="56">
        <f>C38*(C22-C21)</f>
        <v>836.78399999999988</v>
      </c>
      <c r="F38" s="56"/>
      <c r="G38" s="52">
        <f t="shared" ref="G38:G44" si="4">D38*$D$7</f>
        <v>79.31839930133502</v>
      </c>
      <c r="H38" s="52"/>
      <c r="I38" s="28">
        <f t="shared" si="3"/>
        <v>9.4789574491547448</v>
      </c>
    </row>
    <row r="39" spans="2:9" x14ac:dyDescent="0.25">
      <c r="C39" s="35">
        <f>E23*F23</f>
        <v>14.7684</v>
      </c>
      <c r="D39" s="10">
        <f>(($D$6*(D23-D22))/($D$8*$D$5))</f>
        <v>0.4183459878762395</v>
      </c>
      <c r="E39" s="56">
        <f>C39*(C23-C22)</f>
        <v>886.10400000000004</v>
      </c>
      <c r="F39" s="56"/>
      <c r="G39" s="52">
        <f t="shared" si="4"/>
        <v>99.147999126668765</v>
      </c>
      <c r="H39" s="52"/>
      <c r="I39" s="28">
        <f t="shared" si="3"/>
        <v>11.189205683155562</v>
      </c>
    </row>
    <row r="40" spans="2:9" x14ac:dyDescent="0.25">
      <c r="C40" s="35">
        <f>E24*F24</f>
        <v>15.628299999999999</v>
      </c>
      <c r="D40" s="10">
        <f>(($D$6*(D24-D23))/($D$8*$D$5))</f>
        <v>0.4183459878762395</v>
      </c>
      <c r="E40" s="56">
        <f>C40*(C24-C23)</f>
        <v>937.69799999999998</v>
      </c>
      <c r="F40" s="56"/>
      <c r="G40" s="52">
        <f t="shared" si="4"/>
        <v>99.147999126668765</v>
      </c>
      <c r="H40" s="52"/>
      <c r="I40" s="28">
        <f t="shared" si="3"/>
        <v>10.573553439025012</v>
      </c>
    </row>
    <row r="41" spans="2:9" x14ac:dyDescent="0.25">
      <c r="C41" s="54"/>
      <c r="D41" s="54"/>
      <c r="E41" s="54"/>
      <c r="F41" s="54"/>
      <c r="G41" s="54"/>
      <c r="H41" s="54"/>
      <c r="I41" s="54"/>
    </row>
    <row r="42" spans="2:9" x14ac:dyDescent="0.25">
      <c r="B42" s="19" t="s">
        <v>19</v>
      </c>
      <c r="C42" s="35">
        <f>E27*F27</f>
        <v>15.457000000000001</v>
      </c>
      <c r="D42" s="10">
        <f>(($D$6*(D27-D26))/($D$8*$D$5))</f>
        <v>0.35559408969480361</v>
      </c>
      <c r="E42" s="56">
        <f>C42*(C27-C26)</f>
        <v>927.42000000000007</v>
      </c>
      <c r="F42" s="56"/>
      <c r="G42" s="52">
        <f t="shared" si="4"/>
        <v>84.275799257668453</v>
      </c>
      <c r="H42" s="52"/>
      <c r="I42" s="28">
        <f t="shared" si="3"/>
        <v>9.087123337610624</v>
      </c>
    </row>
    <row r="43" spans="2:9" x14ac:dyDescent="0.25">
      <c r="C43" s="35">
        <f>E28*F28</f>
        <v>16.275600000000001</v>
      </c>
      <c r="D43" s="10">
        <f>(($D$6*(D28-D27))/($D$8*$D$5))</f>
        <v>0.39742868848242752</v>
      </c>
      <c r="E43" s="56">
        <f>C43*(C28-C27)</f>
        <v>976.53600000000006</v>
      </c>
      <c r="F43" s="56"/>
      <c r="G43" s="52">
        <f t="shared" si="4"/>
        <v>94.190599170335318</v>
      </c>
      <c r="H43" s="52"/>
      <c r="I43" s="28">
        <f t="shared" si="3"/>
        <v>9.645379092049378</v>
      </c>
    </row>
    <row r="44" spans="2:9" x14ac:dyDescent="0.25">
      <c r="C44" s="37">
        <f>E29*F29</f>
        <v>17.078399999999998</v>
      </c>
      <c r="D44" s="11">
        <f>(($D$6*(D29-D28))/($D$8*$D$5))</f>
        <v>0.50201518545148738</v>
      </c>
      <c r="E44" s="57">
        <f>C44*(C29-C28)</f>
        <v>1024.704</v>
      </c>
      <c r="F44" s="57"/>
      <c r="G44" s="53">
        <f t="shared" si="4"/>
        <v>118.97759895200251</v>
      </c>
      <c r="H44" s="53"/>
      <c r="I44" s="29">
        <f t="shared" si="3"/>
        <v>11.610923637655606</v>
      </c>
    </row>
    <row r="45" spans="2:9" x14ac:dyDescent="0.25">
      <c r="C45" s="55"/>
      <c r="D45" s="55"/>
      <c r="E45" s="55"/>
      <c r="F45" s="55"/>
      <c r="G45" s="55"/>
      <c r="H45" s="55"/>
      <c r="I45" s="55"/>
    </row>
    <row r="46" spans="2:9" x14ac:dyDescent="0.25">
      <c r="G46" s="39" t="s">
        <v>18</v>
      </c>
      <c r="H46" s="40"/>
      <c r="I46" s="30">
        <f>AVERAGE(I33:I44)</f>
        <v>10.012792560587091</v>
      </c>
    </row>
  </sheetData>
  <mergeCells count="45">
    <mergeCell ref="D6:E6"/>
    <mergeCell ref="D5:E5"/>
    <mergeCell ref="D7:E7"/>
    <mergeCell ref="D8:E8"/>
    <mergeCell ref="B4:E4"/>
    <mergeCell ref="B5:C5"/>
    <mergeCell ref="B6:C6"/>
    <mergeCell ref="E38:F38"/>
    <mergeCell ref="E39:F39"/>
    <mergeCell ref="E40:F40"/>
    <mergeCell ref="C37:I37"/>
    <mergeCell ref="B7:C7"/>
    <mergeCell ref="B8:C8"/>
    <mergeCell ref="G36:H36"/>
    <mergeCell ref="E34:F34"/>
    <mergeCell ref="E35:F35"/>
    <mergeCell ref="E36:F36"/>
    <mergeCell ref="E32:F32"/>
    <mergeCell ref="G32:H32"/>
    <mergeCell ref="E33:F33"/>
    <mergeCell ref="G33:H33"/>
    <mergeCell ref="G34:H34"/>
    <mergeCell ref="G35:H35"/>
    <mergeCell ref="G44:H44"/>
    <mergeCell ref="C41:I41"/>
    <mergeCell ref="C45:I45"/>
    <mergeCell ref="E42:F42"/>
    <mergeCell ref="E43:F43"/>
    <mergeCell ref="E44:F44"/>
    <mergeCell ref="B9:E9"/>
    <mergeCell ref="G46:H46"/>
    <mergeCell ref="B10:C10"/>
    <mergeCell ref="D10:E10"/>
    <mergeCell ref="C31:I31"/>
    <mergeCell ref="C12:F12"/>
    <mergeCell ref="C13:F13"/>
    <mergeCell ref="C20:F20"/>
    <mergeCell ref="C25:F25"/>
    <mergeCell ref="C30:F30"/>
    <mergeCell ref="B11:E11"/>
    <mergeCell ref="G38:H38"/>
    <mergeCell ref="G39:H39"/>
    <mergeCell ref="G40:H40"/>
    <mergeCell ref="G42:H42"/>
    <mergeCell ref="G43:H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56"/>
  <sheetViews>
    <sheetView topLeftCell="A26" zoomScale="85" zoomScaleNormal="85" workbookViewId="0">
      <selection activeCell="J9" sqref="J9"/>
    </sheetView>
  </sheetViews>
  <sheetFormatPr defaultRowHeight="15" x14ac:dyDescent="0.25"/>
  <cols>
    <col min="2" max="9" width="10.7109375" customWidth="1"/>
  </cols>
  <sheetData>
    <row r="4" spans="2:6" x14ac:dyDescent="0.25">
      <c r="B4" s="47" t="s">
        <v>10</v>
      </c>
      <c r="C4" s="48"/>
      <c r="D4" s="48"/>
      <c r="E4" s="49"/>
    </row>
    <row r="5" spans="2:6" x14ac:dyDescent="0.25">
      <c r="B5" s="71" t="s">
        <v>4</v>
      </c>
      <c r="C5" s="72"/>
      <c r="D5" s="64">
        <v>293.14999999999998</v>
      </c>
      <c r="E5" s="66"/>
    </row>
    <row r="6" spans="2:6" x14ac:dyDescent="0.25">
      <c r="B6" s="73" t="s">
        <v>5</v>
      </c>
      <c r="C6" s="74"/>
      <c r="D6" s="79">
        <v>1.0068590173</v>
      </c>
      <c r="E6" s="80"/>
    </row>
    <row r="7" spans="2:6" ht="29.25" customHeight="1" x14ac:dyDescent="0.25">
      <c r="B7" s="58" t="s">
        <v>9</v>
      </c>
      <c r="C7" s="59"/>
      <c r="D7" s="67">
        <v>237</v>
      </c>
      <c r="E7" s="68"/>
    </row>
    <row r="8" spans="2:6" x14ac:dyDescent="0.25">
      <c r="B8" s="60" t="s">
        <v>8</v>
      </c>
      <c r="C8" s="61"/>
      <c r="D8" s="69">
        <v>8.2100000000000006E-2</v>
      </c>
      <c r="E8" s="70"/>
    </row>
    <row r="9" spans="2:6" x14ac:dyDescent="0.25">
      <c r="B9" s="38"/>
      <c r="C9" s="38"/>
      <c r="D9" s="38"/>
      <c r="E9" s="38"/>
    </row>
    <row r="10" spans="2:6" x14ac:dyDescent="0.25">
      <c r="B10" s="41" t="s">
        <v>21</v>
      </c>
      <c r="C10" s="42"/>
      <c r="D10" s="43">
        <f>I56</f>
        <v>5.8833388404780065</v>
      </c>
      <c r="E10" s="44"/>
    </row>
    <row r="11" spans="2:6" x14ac:dyDescent="0.25">
      <c r="B11" s="51"/>
      <c r="C11" s="51"/>
      <c r="D11" s="51"/>
      <c r="E11" s="51"/>
    </row>
    <row r="12" spans="2:6" x14ac:dyDescent="0.25">
      <c r="B12" s="2"/>
      <c r="C12" s="47" t="s">
        <v>20</v>
      </c>
      <c r="D12" s="48"/>
      <c r="E12" s="48"/>
      <c r="F12" s="49"/>
    </row>
    <row r="13" spans="2:6" x14ac:dyDescent="0.25">
      <c r="B13" s="2"/>
      <c r="C13" s="41" t="s">
        <v>11</v>
      </c>
      <c r="D13" s="42"/>
      <c r="E13" s="42"/>
      <c r="F13" s="50"/>
    </row>
    <row r="14" spans="2:6" x14ac:dyDescent="0.25">
      <c r="C14" s="21" t="s">
        <v>3</v>
      </c>
      <c r="D14" s="22" t="s">
        <v>0</v>
      </c>
      <c r="E14" s="22" t="s">
        <v>1</v>
      </c>
      <c r="F14" s="23" t="s">
        <v>2</v>
      </c>
    </row>
    <row r="15" spans="2:6" x14ac:dyDescent="0.25">
      <c r="B15" s="19" t="s">
        <v>6</v>
      </c>
      <c r="C15" s="12">
        <v>0</v>
      </c>
      <c r="D15" s="3">
        <v>68</v>
      </c>
      <c r="E15" s="15">
        <v>0.69099999999999995</v>
      </c>
      <c r="F15" s="6">
        <v>0.35</v>
      </c>
    </row>
    <row r="16" spans="2:6" x14ac:dyDescent="0.25">
      <c r="C16" s="13">
        <v>30</v>
      </c>
      <c r="D16" s="4">
        <v>64</v>
      </c>
      <c r="E16" s="16">
        <v>0.68799999999999994</v>
      </c>
      <c r="F16" s="7">
        <v>0.38</v>
      </c>
    </row>
    <row r="17" spans="2:6" x14ac:dyDescent="0.25">
      <c r="C17" s="13">
        <v>60</v>
      </c>
      <c r="D17" s="4">
        <v>60</v>
      </c>
      <c r="E17" s="16">
        <v>0.67900000000000005</v>
      </c>
      <c r="F17" s="7">
        <v>0.38</v>
      </c>
    </row>
    <row r="18" spans="2:6" x14ac:dyDescent="0.25">
      <c r="C18" s="13">
        <v>90</v>
      </c>
      <c r="D18" s="4">
        <v>58</v>
      </c>
      <c r="E18" s="16">
        <v>0.66800000000000004</v>
      </c>
      <c r="F18" s="7">
        <v>0.36</v>
      </c>
    </row>
    <row r="19" spans="2:6" x14ac:dyDescent="0.25">
      <c r="C19" s="13">
        <v>130</v>
      </c>
      <c r="D19" s="4">
        <v>54</v>
      </c>
      <c r="E19" s="16">
        <v>0.628</v>
      </c>
      <c r="F19" s="7">
        <v>0.35</v>
      </c>
    </row>
    <row r="20" spans="2:6" x14ac:dyDescent="0.25">
      <c r="C20" s="14">
        <v>160</v>
      </c>
      <c r="D20" s="5">
        <v>54</v>
      </c>
      <c r="E20" s="17">
        <v>0.22600000000000001</v>
      </c>
      <c r="F20" s="8">
        <v>0.12</v>
      </c>
    </row>
    <row r="21" spans="2:6" x14ac:dyDescent="0.25">
      <c r="C21" s="38"/>
      <c r="D21" s="38"/>
      <c r="E21" s="38"/>
      <c r="F21" s="38"/>
    </row>
    <row r="22" spans="2:6" x14ac:dyDescent="0.25">
      <c r="B22" s="19" t="s">
        <v>7</v>
      </c>
      <c r="C22" s="12">
        <v>0</v>
      </c>
      <c r="D22" s="3">
        <v>50</v>
      </c>
      <c r="E22" s="15">
        <v>0.69099999999999995</v>
      </c>
      <c r="F22" s="6">
        <v>0.37</v>
      </c>
    </row>
    <row r="23" spans="2:6" x14ac:dyDescent="0.25">
      <c r="C23" s="13">
        <v>30</v>
      </c>
      <c r="D23" s="4">
        <v>44.5</v>
      </c>
      <c r="E23" s="16">
        <v>0.68799999999999994</v>
      </c>
      <c r="F23" s="7">
        <v>0.38</v>
      </c>
    </row>
    <row r="24" spans="2:6" x14ac:dyDescent="0.25">
      <c r="C24" s="13">
        <v>60</v>
      </c>
      <c r="D24" s="4">
        <v>42</v>
      </c>
      <c r="E24" s="16">
        <v>0.67800000000000005</v>
      </c>
      <c r="F24" s="7">
        <v>0.38</v>
      </c>
    </row>
    <row r="25" spans="2:6" x14ac:dyDescent="0.25">
      <c r="C25" s="13">
        <v>90</v>
      </c>
      <c r="D25" s="4">
        <v>40</v>
      </c>
      <c r="E25" s="16">
        <v>0.66900000000000004</v>
      </c>
      <c r="F25" s="7">
        <v>0.35</v>
      </c>
    </row>
    <row r="26" spans="2:6" x14ac:dyDescent="0.25">
      <c r="C26" s="13">
        <v>130</v>
      </c>
      <c r="D26" s="4">
        <v>38</v>
      </c>
      <c r="E26" s="16">
        <v>0.56899999999999995</v>
      </c>
      <c r="F26" s="7">
        <v>0.3</v>
      </c>
    </row>
    <row r="27" spans="2:6" x14ac:dyDescent="0.25">
      <c r="C27" s="14">
        <v>160</v>
      </c>
      <c r="D27" s="5">
        <v>36.5</v>
      </c>
      <c r="E27" s="17">
        <v>0.14899999999999999</v>
      </c>
      <c r="F27" s="8">
        <v>0.09</v>
      </c>
    </row>
    <row r="28" spans="2:6" x14ac:dyDescent="0.25">
      <c r="C28" s="38"/>
      <c r="D28" s="38"/>
      <c r="E28" s="38"/>
      <c r="F28" s="38"/>
    </row>
    <row r="29" spans="2:6" x14ac:dyDescent="0.25">
      <c r="B29" s="20" t="s">
        <v>19</v>
      </c>
      <c r="C29" s="12">
        <v>0</v>
      </c>
      <c r="D29" s="3">
        <v>30</v>
      </c>
      <c r="E29" s="15">
        <v>0.68300000000000005</v>
      </c>
      <c r="F29" s="6">
        <v>0.36</v>
      </c>
    </row>
    <row r="30" spans="2:6" x14ac:dyDescent="0.25">
      <c r="C30" s="13">
        <v>30</v>
      </c>
      <c r="D30" s="4">
        <v>28</v>
      </c>
      <c r="E30" s="16">
        <v>0.68899999999999995</v>
      </c>
      <c r="F30" s="7">
        <v>0.38</v>
      </c>
    </row>
    <row r="31" spans="2:6" x14ac:dyDescent="0.25">
      <c r="C31" s="13">
        <v>60</v>
      </c>
      <c r="D31" s="4">
        <v>26</v>
      </c>
      <c r="E31" s="16">
        <v>0.68400000000000005</v>
      </c>
      <c r="F31" s="7">
        <v>0.37</v>
      </c>
    </row>
    <row r="32" spans="2:6" x14ac:dyDescent="0.25">
      <c r="C32" s="13">
        <v>90</v>
      </c>
      <c r="D32" s="4">
        <v>24.5</v>
      </c>
      <c r="E32" s="16">
        <v>0.67700000000000005</v>
      </c>
      <c r="F32" s="7">
        <v>0.36</v>
      </c>
    </row>
    <row r="33" spans="2:9" x14ac:dyDescent="0.25">
      <c r="C33" s="13">
        <v>130</v>
      </c>
      <c r="D33" s="4">
        <v>22</v>
      </c>
      <c r="E33" s="16">
        <v>0.66800000000000004</v>
      </c>
      <c r="F33" s="7">
        <v>0.35</v>
      </c>
    </row>
    <row r="34" spans="2:9" x14ac:dyDescent="0.25">
      <c r="C34" s="13">
        <v>160</v>
      </c>
      <c r="D34" s="4">
        <v>20</v>
      </c>
      <c r="E34" s="16">
        <v>0.64200000000000002</v>
      </c>
      <c r="F34" s="7">
        <v>0.34</v>
      </c>
    </row>
    <row r="35" spans="2:9" x14ac:dyDescent="0.25">
      <c r="C35" s="14">
        <v>190</v>
      </c>
      <c r="D35" s="5">
        <v>18</v>
      </c>
      <c r="E35" s="17">
        <v>0.36</v>
      </c>
      <c r="F35" s="8">
        <v>0.18</v>
      </c>
    </row>
    <row r="36" spans="2:9" x14ac:dyDescent="0.25">
      <c r="C36" s="38"/>
      <c r="D36" s="38"/>
      <c r="E36" s="38"/>
      <c r="F36" s="38"/>
    </row>
    <row r="37" spans="2:9" x14ac:dyDescent="0.25">
      <c r="B37" s="2"/>
      <c r="C37" s="45" t="s">
        <v>12</v>
      </c>
      <c r="D37" s="45"/>
      <c r="E37" s="45"/>
      <c r="F37" s="45"/>
      <c r="G37" s="45"/>
      <c r="H37" s="45"/>
      <c r="I37" s="46"/>
    </row>
    <row r="38" spans="2:9" s="1" customFormat="1" ht="30.75" customHeight="1" x14ac:dyDescent="0.25">
      <c r="C38" s="24" t="s">
        <v>13</v>
      </c>
      <c r="D38" s="31" t="s">
        <v>14</v>
      </c>
      <c r="E38" s="78" t="s">
        <v>16</v>
      </c>
      <c r="F38" s="78"/>
      <c r="G38" s="78" t="s">
        <v>17</v>
      </c>
      <c r="H38" s="78"/>
      <c r="I38" s="26" t="s">
        <v>15</v>
      </c>
    </row>
    <row r="39" spans="2:9" x14ac:dyDescent="0.25">
      <c r="B39" s="18" t="s">
        <v>6</v>
      </c>
      <c r="C39" s="32">
        <f>E16*F16</f>
        <v>0.26144000000000001</v>
      </c>
      <c r="D39" s="9">
        <f>(($D$6*(D15-D16/1000))/($D$8*$D$5))</f>
        <v>2.8420753032360211</v>
      </c>
      <c r="E39" s="63">
        <f>C39*(C16-C15)</f>
        <v>7.8432000000000004</v>
      </c>
      <c r="F39" s="63"/>
      <c r="G39" s="77">
        <f>D39*($D$7/1000)</f>
        <v>0.67357184686693694</v>
      </c>
      <c r="H39" s="77"/>
      <c r="I39" s="27">
        <f>(G39/E39)*100</f>
        <v>8.5879723437746947</v>
      </c>
    </row>
    <row r="40" spans="2:9" x14ac:dyDescent="0.25">
      <c r="C40" s="33">
        <f>E17*F17</f>
        <v>0.25802000000000003</v>
      </c>
      <c r="D40" s="10">
        <f t="shared" ref="D40:D42" si="0">(($D$6*(D16-D17/1000))/($D$8*$D$5))</f>
        <v>2.6749042464806752</v>
      </c>
      <c r="E40" s="56">
        <f>C40*(C17-C16)</f>
        <v>7.7406000000000006</v>
      </c>
      <c r="F40" s="56"/>
      <c r="G40" s="75">
        <f t="shared" ref="G40:G42" si="1">D40*($D$7/1000)</f>
        <v>0.63395230641591993</v>
      </c>
      <c r="H40" s="75"/>
      <c r="I40" s="28">
        <f t="shared" ref="I40:I54" si="2">(G40/E40)*100</f>
        <v>8.1899633932242963</v>
      </c>
    </row>
    <row r="41" spans="2:9" x14ac:dyDescent="0.25">
      <c r="C41" s="33">
        <f>E18*F18</f>
        <v>0.24048</v>
      </c>
      <c r="D41" s="10">
        <f t="shared" si="0"/>
        <v>2.5076495205277549</v>
      </c>
      <c r="E41" s="56">
        <f>C41*(C18-C17)</f>
        <v>7.2144000000000004</v>
      </c>
      <c r="F41" s="56"/>
      <c r="G41" s="75">
        <f t="shared" si="1"/>
        <v>0.59431293636507787</v>
      </c>
      <c r="H41" s="75"/>
      <c r="I41" s="28">
        <f t="shared" si="2"/>
        <v>8.2378705972094401</v>
      </c>
    </row>
    <row r="42" spans="2:9" x14ac:dyDescent="0.25">
      <c r="C42" s="33">
        <f>E19*F19</f>
        <v>0.2198</v>
      </c>
      <c r="D42" s="10">
        <f t="shared" si="0"/>
        <v>2.4241476613476576</v>
      </c>
      <c r="E42" s="56">
        <f>C42*(C19-C18)</f>
        <v>8.7919999999999998</v>
      </c>
      <c r="F42" s="56"/>
      <c r="G42" s="75">
        <f t="shared" si="1"/>
        <v>0.5745229957393948</v>
      </c>
      <c r="H42" s="75"/>
      <c r="I42" s="28">
        <f t="shared" si="2"/>
        <v>6.5346109615490766</v>
      </c>
    </row>
    <row r="43" spans="2:9" x14ac:dyDescent="0.25">
      <c r="C43" s="38"/>
      <c r="D43" s="38"/>
      <c r="E43" s="38"/>
      <c r="F43" s="38"/>
      <c r="G43" s="38"/>
      <c r="H43" s="38"/>
      <c r="I43" s="38"/>
    </row>
    <row r="44" spans="2:9" x14ac:dyDescent="0.25">
      <c r="B44" s="19" t="s">
        <v>7</v>
      </c>
      <c r="C44" s="33">
        <f>E23*F23</f>
        <v>0.26144000000000001</v>
      </c>
      <c r="D44" s="10">
        <f>(($D$6*(D22-D23/1000))/($D$8*$D$5))</f>
        <v>2.0898682997351483</v>
      </c>
      <c r="E44" s="56">
        <f>C44*(C23-C22)</f>
        <v>7.8432000000000004</v>
      </c>
      <c r="F44" s="56"/>
      <c r="G44" s="75">
        <f>D44*$D$7/1000</f>
        <v>0.49529878703723018</v>
      </c>
      <c r="H44" s="75"/>
      <c r="I44" s="28">
        <f t="shared" si="2"/>
        <v>6.315009014652567</v>
      </c>
    </row>
    <row r="45" spans="2:9" x14ac:dyDescent="0.25">
      <c r="C45" s="33">
        <f>E24*F24</f>
        <v>0.25764000000000004</v>
      </c>
      <c r="D45" s="10">
        <f>(($D$6*(D23-D24/1000))/($D$8*$D$5))</f>
        <v>1.8598825929001856</v>
      </c>
      <c r="E45" s="56">
        <f>C45*(C24-C23)</f>
        <v>7.7292000000000014</v>
      </c>
      <c r="F45" s="56"/>
      <c r="G45" s="75">
        <f t="shared" ref="G45:G47" si="3">D45*$D$7/1000</f>
        <v>0.44079217451734398</v>
      </c>
      <c r="H45" s="75"/>
      <c r="I45" s="28">
        <f t="shared" si="2"/>
        <v>5.7029469352241362</v>
      </c>
    </row>
    <row r="46" spans="2:9" x14ac:dyDescent="0.25">
      <c r="C46" s="33">
        <f>E25*F25</f>
        <v>0.23415</v>
      </c>
      <c r="D46" s="10">
        <f>(($D$6*(D24-D25/1000))/($D$8*$D$5))</f>
        <v>1.7553797651287011</v>
      </c>
      <c r="E46" s="56">
        <f>C46*(C25-C24)</f>
        <v>7.0244999999999997</v>
      </c>
      <c r="F46" s="56"/>
      <c r="G46" s="75">
        <f t="shared" si="3"/>
        <v>0.41602500433550216</v>
      </c>
      <c r="H46" s="75"/>
      <c r="I46" s="28">
        <f t="shared" si="2"/>
        <v>5.9224856478824428</v>
      </c>
    </row>
    <row r="47" spans="2:9" x14ac:dyDescent="0.25">
      <c r="C47" s="33">
        <f>E26*F26</f>
        <v>0.17069999999999999</v>
      </c>
      <c r="D47" s="10">
        <f>(($D$6*(D25-D26/1000))/($D$8*$D$5))</f>
        <v>1.6717942367510283</v>
      </c>
      <c r="E47" s="56">
        <f>C47*(C26-C25)</f>
        <v>6.8279999999999994</v>
      </c>
      <c r="F47" s="56"/>
      <c r="G47" s="75">
        <f t="shared" si="3"/>
        <v>0.39621523410999371</v>
      </c>
      <c r="H47" s="75"/>
      <c r="I47" s="28">
        <f t="shared" si="2"/>
        <v>5.8028007338897734</v>
      </c>
    </row>
    <row r="48" spans="2:9" x14ac:dyDescent="0.25">
      <c r="C48" s="38"/>
      <c r="D48" s="38"/>
      <c r="E48" s="38"/>
      <c r="F48" s="38"/>
      <c r="G48" s="38"/>
      <c r="H48" s="38"/>
      <c r="I48" s="38"/>
    </row>
    <row r="49" spans="2:9" x14ac:dyDescent="0.25">
      <c r="B49" s="20" t="s">
        <v>19</v>
      </c>
      <c r="C49" s="32">
        <f t="shared" ref="C49:C54" si="4">E30*F30</f>
        <v>0.26182</v>
      </c>
      <c r="D49" s="9">
        <f t="shared" ref="D49:D54" si="5">(($D$6*(D29-D30/1000))/($D$8*$D$5))</f>
        <v>1.2538665948626651</v>
      </c>
      <c r="E49" s="63">
        <f t="shared" ref="E49:E54" si="6">C49*(C30-C29)</f>
        <v>7.8545999999999996</v>
      </c>
      <c r="F49" s="63"/>
      <c r="G49" s="77">
        <f>D49*$D$7/1000</f>
        <v>0.29716638298245163</v>
      </c>
      <c r="H49" s="77"/>
      <c r="I49" s="27">
        <f t="shared" si="2"/>
        <v>3.7833420286513846</v>
      </c>
    </row>
    <row r="50" spans="2:9" x14ac:dyDescent="0.25">
      <c r="C50" s="33">
        <f t="shared" si="4"/>
        <v>0.25308000000000003</v>
      </c>
      <c r="D50" s="10">
        <f t="shared" si="5"/>
        <v>1.1702810664849925</v>
      </c>
      <c r="E50" s="56">
        <f t="shared" si="6"/>
        <v>7.5924000000000005</v>
      </c>
      <c r="F50" s="56"/>
      <c r="G50" s="75">
        <f t="shared" ref="G50:G54" si="7">D50*$D$7/1000</f>
        <v>0.27735661275694323</v>
      </c>
      <c r="H50" s="75"/>
      <c r="I50" s="28">
        <f t="shared" si="2"/>
        <v>3.6530821974203578</v>
      </c>
    </row>
    <row r="51" spans="2:9" x14ac:dyDescent="0.25">
      <c r="C51" s="33">
        <f t="shared" si="4"/>
        <v>0.24372000000000002</v>
      </c>
      <c r="D51" s="10">
        <f t="shared" si="5"/>
        <v>1.0866746208079259</v>
      </c>
      <c r="E51" s="56">
        <f t="shared" si="6"/>
        <v>7.3116000000000003</v>
      </c>
      <c r="F51" s="56"/>
      <c r="G51" s="75">
        <f t="shared" si="7"/>
        <v>0.25754188513147841</v>
      </c>
      <c r="H51" s="75"/>
      <c r="I51" s="28">
        <f t="shared" si="2"/>
        <v>3.5223738324235239</v>
      </c>
    </row>
    <row r="52" spans="2:9" x14ac:dyDescent="0.25">
      <c r="C52" s="33">
        <f t="shared" si="4"/>
        <v>0.23380000000000001</v>
      </c>
      <c r="D52" s="10">
        <f t="shared" si="5"/>
        <v>1.0240273091234593</v>
      </c>
      <c r="E52" s="56">
        <f t="shared" si="6"/>
        <v>9.3520000000000003</v>
      </c>
      <c r="F52" s="56"/>
      <c r="G52" s="75">
        <f t="shared" si="7"/>
        <v>0.24269447226225987</v>
      </c>
      <c r="H52" s="75"/>
      <c r="I52" s="28">
        <f t="shared" si="2"/>
        <v>2.5951077016922572</v>
      </c>
    </row>
    <row r="53" spans="2:9" x14ac:dyDescent="0.25">
      <c r="C53" s="33">
        <f t="shared" si="4"/>
        <v>0.21828000000000003</v>
      </c>
      <c r="D53" s="10">
        <f t="shared" si="5"/>
        <v>0.9195244813519744</v>
      </c>
      <c r="E53" s="56">
        <f t="shared" si="6"/>
        <v>6.5484000000000009</v>
      </c>
      <c r="F53" s="56"/>
      <c r="G53" s="75">
        <f t="shared" si="7"/>
        <v>0.21792730208041794</v>
      </c>
      <c r="H53" s="75"/>
      <c r="I53" s="28">
        <f t="shared" si="2"/>
        <v>3.3279473166028022</v>
      </c>
    </row>
    <row r="54" spans="2:9" x14ac:dyDescent="0.25">
      <c r="C54" s="36">
        <f t="shared" si="4"/>
        <v>6.4799999999999996E-2</v>
      </c>
      <c r="D54" s="11">
        <f t="shared" si="5"/>
        <v>0.83593895297430176</v>
      </c>
      <c r="E54" s="57">
        <f t="shared" si="6"/>
        <v>1.944</v>
      </c>
      <c r="F54" s="57"/>
      <c r="G54" s="76">
        <f t="shared" si="7"/>
        <v>0.19811753185490952</v>
      </c>
      <c r="H54" s="76"/>
      <c r="I54" s="29">
        <f t="shared" si="2"/>
        <v>10.191231062495346</v>
      </c>
    </row>
    <row r="55" spans="2:9" x14ac:dyDescent="0.25">
      <c r="C55" s="55"/>
      <c r="D55" s="55"/>
      <c r="E55" s="55"/>
      <c r="F55" s="55"/>
      <c r="G55" s="55"/>
      <c r="H55" s="55"/>
      <c r="I55" s="55"/>
    </row>
    <row r="56" spans="2:9" x14ac:dyDescent="0.25">
      <c r="G56" s="39" t="s">
        <v>18</v>
      </c>
      <c r="H56" s="40"/>
      <c r="I56" s="30">
        <f>AVERAGE(I39:I54)</f>
        <v>5.8833388404780065</v>
      </c>
    </row>
  </sheetData>
  <mergeCells count="53">
    <mergeCell ref="B7:C7"/>
    <mergeCell ref="D7:E7"/>
    <mergeCell ref="B4:E4"/>
    <mergeCell ref="B5:C5"/>
    <mergeCell ref="D5:E5"/>
    <mergeCell ref="B6:C6"/>
    <mergeCell ref="D6:E6"/>
    <mergeCell ref="B8:C8"/>
    <mergeCell ref="D8:E8"/>
    <mergeCell ref="B10:C10"/>
    <mergeCell ref="D10:E10"/>
    <mergeCell ref="C12:F12"/>
    <mergeCell ref="E44:F44"/>
    <mergeCell ref="G44:H44"/>
    <mergeCell ref="C37:I37"/>
    <mergeCell ref="E38:F38"/>
    <mergeCell ref="G38:H38"/>
    <mergeCell ref="E39:F39"/>
    <mergeCell ref="G39:H39"/>
    <mergeCell ref="E40:F40"/>
    <mergeCell ref="G40:H40"/>
    <mergeCell ref="E41:F41"/>
    <mergeCell ref="G41:H41"/>
    <mergeCell ref="E42:F42"/>
    <mergeCell ref="G42:H42"/>
    <mergeCell ref="C43:I43"/>
    <mergeCell ref="G56:H56"/>
    <mergeCell ref="E45:F45"/>
    <mergeCell ref="G45:H45"/>
    <mergeCell ref="E46:F46"/>
    <mergeCell ref="G46:H46"/>
    <mergeCell ref="C48:I48"/>
    <mergeCell ref="E49:F49"/>
    <mergeCell ref="G49:H49"/>
    <mergeCell ref="E47:F47"/>
    <mergeCell ref="G47:H47"/>
    <mergeCell ref="E50:F50"/>
    <mergeCell ref="G50:H50"/>
    <mergeCell ref="E51:F51"/>
    <mergeCell ref="G51:H51"/>
    <mergeCell ref="C55:I55"/>
    <mergeCell ref="E52:F52"/>
    <mergeCell ref="E53:F53"/>
    <mergeCell ref="E54:F54"/>
    <mergeCell ref="G52:H52"/>
    <mergeCell ref="G53:H53"/>
    <mergeCell ref="G54:H54"/>
    <mergeCell ref="C21:F21"/>
    <mergeCell ref="C28:F28"/>
    <mergeCell ref="C36:F36"/>
    <mergeCell ref="B11:E11"/>
    <mergeCell ref="B9:E9"/>
    <mergeCell ref="C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53"/>
  <sheetViews>
    <sheetView tabSelected="1" zoomScaleNormal="100" workbookViewId="0">
      <selection activeCell="P33" sqref="P33"/>
    </sheetView>
  </sheetViews>
  <sheetFormatPr defaultRowHeight="15" x14ac:dyDescent="0.25"/>
  <sheetData>
    <row r="3" spans="2:10" x14ac:dyDescent="0.25">
      <c r="B3" s="81" t="s">
        <v>22</v>
      </c>
      <c r="C3" s="82"/>
      <c r="D3" s="82"/>
      <c r="E3" s="82"/>
      <c r="F3" s="82"/>
      <c r="G3" s="82"/>
      <c r="H3" s="82"/>
      <c r="I3" s="82"/>
      <c r="J3" s="83"/>
    </row>
    <row r="4" spans="2:10" x14ac:dyDescent="0.25">
      <c r="B4" s="84" t="s">
        <v>23</v>
      </c>
      <c r="C4" s="85"/>
      <c r="D4" s="85"/>
      <c r="E4" s="85"/>
      <c r="F4" s="85"/>
      <c r="G4" s="85"/>
      <c r="H4" s="85"/>
      <c r="I4" s="85"/>
      <c r="J4" s="86"/>
    </row>
    <row r="5" spans="2:10" x14ac:dyDescent="0.25">
      <c r="B5" s="87" t="s">
        <v>24</v>
      </c>
      <c r="C5" s="88"/>
      <c r="D5" s="88"/>
      <c r="E5" s="88"/>
      <c r="F5" s="88"/>
      <c r="G5" s="88"/>
      <c r="H5" s="88"/>
      <c r="I5" s="88"/>
      <c r="J5" s="89"/>
    </row>
    <row r="7" spans="2:10" x14ac:dyDescent="0.25">
      <c r="B7" s="90" t="s">
        <v>25</v>
      </c>
      <c r="C7" s="91"/>
      <c r="D7" s="91"/>
      <c r="E7" s="91"/>
      <c r="F7" s="91"/>
      <c r="G7" s="91"/>
      <c r="H7" s="91"/>
      <c r="I7" s="91"/>
      <c r="J7" s="92"/>
    </row>
    <row r="8" spans="2:10" x14ac:dyDescent="0.25">
      <c r="B8" s="93"/>
      <c r="C8" s="94"/>
      <c r="D8" s="94"/>
      <c r="E8" s="94"/>
      <c r="F8" s="94"/>
      <c r="G8" s="94"/>
      <c r="H8" s="94"/>
      <c r="I8" s="94"/>
      <c r="J8" s="95"/>
    </row>
    <row r="9" spans="2:10" x14ac:dyDescent="0.25">
      <c r="B9" s="93"/>
      <c r="C9" s="94"/>
      <c r="D9" s="94"/>
      <c r="E9" s="94"/>
      <c r="F9" s="94"/>
      <c r="G9" s="94"/>
      <c r="H9" s="94"/>
      <c r="I9" s="94"/>
      <c r="J9" s="95"/>
    </row>
    <row r="10" spans="2:10" x14ac:dyDescent="0.25">
      <c r="B10" s="96"/>
      <c r="C10" s="97"/>
      <c r="D10" s="97"/>
      <c r="E10" s="97"/>
      <c r="F10" s="97"/>
      <c r="G10" s="97"/>
      <c r="H10" s="97"/>
      <c r="I10" s="97"/>
      <c r="J10" s="98"/>
    </row>
    <row r="12" spans="2:10" x14ac:dyDescent="0.25">
      <c r="B12" s="81" t="s">
        <v>26</v>
      </c>
      <c r="C12" s="82"/>
      <c r="D12" s="82"/>
      <c r="E12" s="82"/>
      <c r="F12" s="82"/>
      <c r="G12" s="82"/>
      <c r="H12" s="82"/>
      <c r="I12" s="82"/>
      <c r="J12" s="83"/>
    </row>
    <row r="13" spans="2:10" x14ac:dyDescent="0.25">
      <c r="B13" s="84" t="s">
        <v>27</v>
      </c>
      <c r="C13" s="85"/>
      <c r="D13" s="85"/>
      <c r="E13" s="85"/>
      <c r="F13" s="85"/>
      <c r="G13" s="85"/>
      <c r="H13" s="85"/>
      <c r="I13" s="85"/>
      <c r="J13" s="86"/>
    </row>
    <row r="14" spans="2:10" x14ac:dyDescent="0.25">
      <c r="B14" s="87" t="s">
        <v>28</v>
      </c>
      <c r="C14" s="88"/>
      <c r="D14" s="88"/>
      <c r="E14" s="88"/>
      <c r="F14" s="88"/>
      <c r="G14" s="88"/>
      <c r="H14" s="88"/>
      <c r="I14" s="88"/>
      <c r="J14" s="89"/>
    </row>
    <row r="16" spans="2:10" x14ac:dyDescent="0.25">
      <c r="B16" s="99"/>
      <c r="C16" s="100"/>
      <c r="D16" s="100"/>
      <c r="E16" s="100"/>
      <c r="F16" s="100"/>
      <c r="G16" s="100"/>
      <c r="H16" s="100"/>
      <c r="I16" s="100"/>
      <c r="J16" s="101"/>
    </row>
    <row r="17" spans="2:10" x14ac:dyDescent="0.25">
      <c r="B17" s="102"/>
      <c r="C17" s="103"/>
      <c r="D17" s="103"/>
      <c r="E17" s="103"/>
      <c r="F17" s="103"/>
      <c r="G17" s="103"/>
      <c r="H17" s="103"/>
      <c r="I17" s="103"/>
      <c r="J17" s="104"/>
    </row>
    <row r="18" spans="2:10" x14ac:dyDescent="0.25">
      <c r="B18" s="102"/>
      <c r="C18" s="103"/>
      <c r="D18" s="103"/>
      <c r="E18" s="103"/>
      <c r="F18" s="103"/>
      <c r="G18" s="103"/>
      <c r="H18" s="103"/>
      <c r="I18" s="103"/>
      <c r="J18" s="104"/>
    </row>
    <row r="19" spans="2:10" x14ac:dyDescent="0.25">
      <c r="B19" s="105"/>
      <c r="C19" s="106"/>
      <c r="D19" s="106"/>
      <c r="E19" s="106"/>
      <c r="F19" s="106"/>
      <c r="G19" s="106"/>
      <c r="H19" s="106"/>
      <c r="I19" s="106"/>
      <c r="J19" s="107"/>
    </row>
    <row r="21" spans="2:10" x14ac:dyDescent="0.25">
      <c r="B21" s="81" t="s">
        <v>29</v>
      </c>
      <c r="C21" s="82"/>
      <c r="D21" s="82"/>
      <c r="E21" s="82"/>
      <c r="F21" s="82"/>
      <c r="G21" s="82"/>
      <c r="H21" s="82"/>
      <c r="I21" s="82"/>
      <c r="J21" s="83"/>
    </row>
    <row r="22" spans="2:10" x14ac:dyDescent="0.25">
      <c r="B22" s="87" t="s">
        <v>30</v>
      </c>
      <c r="C22" s="88"/>
      <c r="D22" s="88"/>
      <c r="E22" s="88"/>
      <c r="F22" s="88"/>
      <c r="G22" s="88"/>
      <c r="H22" s="88"/>
      <c r="I22" s="88"/>
      <c r="J22" s="89"/>
    </row>
    <row r="24" spans="2:10" x14ac:dyDescent="0.25">
      <c r="B24" s="90" t="s">
        <v>31</v>
      </c>
      <c r="C24" s="91"/>
      <c r="D24" s="91"/>
      <c r="E24" s="91"/>
      <c r="F24" s="91"/>
      <c r="G24" s="91"/>
      <c r="H24" s="91"/>
      <c r="I24" s="91"/>
      <c r="J24" s="92"/>
    </row>
    <row r="25" spans="2:10" x14ac:dyDescent="0.25">
      <c r="B25" s="93"/>
      <c r="C25" s="94"/>
      <c r="D25" s="94"/>
      <c r="E25" s="94"/>
      <c r="F25" s="94"/>
      <c r="G25" s="94"/>
      <c r="H25" s="94"/>
      <c r="I25" s="94"/>
      <c r="J25" s="95"/>
    </row>
    <row r="26" spans="2:10" x14ac:dyDescent="0.25">
      <c r="B26" s="93"/>
      <c r="C26" s="94"/>
      <c r="D26" s="94"/>
      <c r="E26" s="94"/>
      <c r="F26" s="94"/>
      <c r="G26" s="94"/>
      <c r="H26" s="94"/>
      <c r="I26" s="94"/>
      <c r="J26" s="95"/>
    </row>
    <row r="27" spans="2:10" x14ac:dyDescent="0.25">
      <c r="B27" s="93"/>
      <c r="C27" s="94"/>
      <c r="D27" s="94"/>
      <c r="E27" s="94"/>
      <c r="F27" s="94"/>
      <c r="G27" s="94"/>
      <c r="H27" s="94"/>
      <c r="I27" s="94"/>
      <c r="J27" s="95"/>
    </row>
    <row r="28" spans="2:10" ht="45" customHeight="1" x14ac:dyDescent="0.25">
      <c r="B28" s="96"/>
      <c r="C28" s="97"/>
      <c r="D28" s="97"/>
      <c r="E28" s="97"/>
      <c r="F28" s="97"/>
      <c r="G28" s="97"/>
      <c r="H28" s="97"/>
      <c r="I28" s="97"/>
      <c r="J28" s="98"/>
    </row>
    <row r="30" spans="2:10" x14ac:dyDescent="0.25">
      <c r="B30" s="81" t="s">
        <v>32</v>
      </c>
      <c r="C30" s="82"/>
      <c r="D30" s="82"/>
      <c r="E30" s="82"/>
      <c r="F30" s="82"/>
      <c r="G30" s="82"/>
      <c r="H30" s="82"/>
      <c r="I30" s="82"/>
      <c r="J30" s="83"/>
    </row>
    <row r="31" spans="2:10" x14ac:dyDescent="0.25">
      <c r="B31" s="84" t="s">
        <v>33</v>
      </c>
      <c r="C31" s="85"/>
      <c r="D31" s="85"/>
      <c r="E31" s="85"/>
      <c r="F31" s="85"/>
      <c r="G31" s="85"/>
      <c r="H31" s="85"/>
      <c r="I31" s="85"/>
      <c r="J31" s="86"/>
    </row>
    <row r="32" spans="2:10" x14ac:dyDescent="0.25">
      <c r="B32" s="84" t="s">
        <v>34</v>
      </c>
      <c r="C32" s="85"/>
      <c r="D32" s="85"/>
      <c r="E32" s="85"/>
      <c r="F32" s="85"/>
      <c r="G32" s="85"/>
      <c r="H32" s="85"/>
      <c r="I32" s="85"/>
      <c r="J32" s="86"/>
    </row>
    <row r="33" spans="2:10" x14ac:dyDescent="0.25">
      <c r="B33" s="87" t="s">
        <v>35</v>
      </c>
      <c r="C33" s="88"/>
      <c r="D33" s="88"/>
      <c r="E33" s="88"/>
      <c r="F33" s="88"/>
      <c r="G33" s="88"/>
      <c r="H33" s="88"/>
      <c r="I33" s="88"/>
      <c r="J33" s="89"/>
    </row>
    <row r="35" spans="2:10" x14ac:dyDescent="0.25">
      <c r="B35" s="90" t="s">
        <v>36</v>
      </c>
      <c r="C35" s="91"/>
      <c r="D35" s="91"/>
      <c r="E35" s="91"/>
      <c r="F35" s="91"/>
      <c r="G35" s="91"/>
      <c r="H35" s="91"/>
      <c r="I35" s="91"/>
      <c r="J35" s="92"/>
    </row>
    <row r="36" spans="2:10" x14ac:dyDescent="0.25">
      <c r="B36" s="93"/>
      <c r="C36" s="94"/>
      <c r="D36" s="94"/>
      <c r="E36" s="94"/>
      <c r="F36" s="94"/>
      <c r="G36" s="94"/>
      <c r="H36" s="94"/>
      <c r="I36" s="94"/>
      <c r="J36" s="95"/>
    </row>
    <row r="37" spans="2:10" x14ac:dyDescent="0.25">
      <c r="B37" s="93"/>
      <c r="C37" s="94"/>
      <c r="D37" s="94"/>
      <c r="E37" s="94"/>
      <c r="F37" s="94"/>
      <c r="G37" s="94"/>
      <c r="H37" s="94"/>
      <c r="I37" s="94"/>
      <c r="J37" s="95"/>
    </row>
    <row r="38" spans="2:10" x14ac:dyDescent="0.25">
      <c r="B38" s="93"/>
      <c r="C38" s="94"/>
      <c r="D38" s="94"/>
      <c r="E38" s="94"/>
      <c r="F38" s="94"/>
      <c r="G38" s="94"/>
      <c r="H38" s="94"/>
      <c r="I38" s="94"/>
      <c r="J38" s="95"/>
    </row>
    <row r="39" spans="2:10" x14ac:dyDescent="0.25">
      <c r="B39" s="93"/>
      <c r="C39" s="94"/>
      <c r="D39" s="94"/>
      <c r="E39" s="94"/>
      <c r="F39" s="94"/>
      <c r="G39" s="94"/>
      <c r="H39" s="94"/>
      <c r="I39" s="94"/>
      <c r="J39" s="95"/>
    </row>
    <row r="40" spans="2:10" x14ac:dyDescent="0.25">
      <c r="B40" s="93"/>
      <c r="C40" s="94"/>
      <c r="D40" s="94"/>
      <c r="E40" s="94"/>
      <c r="F40" s="94"/>
      <c r="G40" s="94"/>
      <c r="H40" s="94"/>
      <c r="I40" s="94"/>
      <c r="J40" s="95"/>
    </row>
    <row r="41" spans="2:10" x14ac:dyDescent="0.25">
      <c r="B41" s="93"/>
      <c r="C41" s="94"/>
      <c r="D41" s="94"/>
      <c r="E41" s="94"/>
      <c r="F41" s="94"/>
      <c r="G41" s="94"/>
      <c r="H41" s="94"/>
      <c r="I41" s="94"/>
      <c r="J41" s="95"/>
    </row>
    <row r="42" spans="2:10" ht="0.75" customHeight="1" x14ac:dyDescent="0.25">
      <c r="B42" s="96"/>
      <c r="C42" s="97"/>
      <c r="D42" s="97"/>
      <c r="E42" s="97"/>
      <c r="F42" s="97"/>
      <c r="G42" s="97"/>
      <c r="H42" s="97"/>
      <c r="I42" s="97"/>
      <c r="J42" s="98"/>
    </row>
    <row r="44" spans="2:10" x14ac:dyDescent="0.25">
      <c r="B44" s="81" t="s">
        <v>37</v>
      </c>
      <c r="C44" s="82"/>
      <c r="D44" s="82"/>
      <c r="E44" s="82"/>
      <c r="F44" s="82"/>
      <c r="G44" s="82"/>
      <c r="H44" s="82"/>
      <c r="I44" s="82"/>
      <c r="J44" s="83"/>
    </row>
    <row r="45" spans="2:10" x14ac:dyDescent="0.25">
      <c r="B45" s="84" t="s">
        <v>38</v>
      </c>
      <c r="C45" s="85"/>
      <c r="D45" s="85"/>
      <c r="E45" s="85"/>
      <c r="F45" s="85"/>
      <c r="G45" s="85"/>
      <c r="H45" s="85"/>
      <c r="I45" s="85"/>
      <c r="J45" s="86"/>
    </row>
    <row r="46" spans="2:10" x14ac:dyDescent="0.25">
      <c r="B46" s="87" t="s">
        <v>39</v>
      </c>
      <c r="C46" s="88"/>
      <c r="D46" s="88"/>
      <c r="E46" s="88"/>
      <c r="F46" s="88"/>
      <c r="G46" s="88"/>
      <c r="H46" s="88"/>
      <c r="I46" s="88"/>
      <c r="J46" s="89"/>
    </row>
    <row r="48" spans="2:10" x14ac:dyDescent="0.25">
      <c r="B48" s="108" t="s">
        <v>40</v>
      </c>
      <c r="C48" s="109"/>
      <c r="D48" s="109"/>
      <c r="E48" s="109"/>
      <c r="F48" s="109"/>
      <c r="G48" s="109"/>
      <c r="H48" s="109"/>
      <c r="I48" s="109"/>
      <c r="J48" s="110"/>
    </row>
    <row r="49" spans="2:10" x14ac:dyDescent="0.25">
      <c r="B49" s="111"/>
      <c r="C49" s="112"/>
      <c r="D49" s="112"/>
      <c r="E49" s="112"/>
      <c r="F49" s="112"/>
      <c r="G49" s="112"/>
      <c r="H49" s="112"/>
      <c r="I49" s="112"/>
      <c r="J49" s="113"/>
    </row>
    <row r="50" spans="2:10" x14ac:dyDescent="0.25">
      <c r="B50" s="111"/>
      <c r="C50" s="112"/>
      <c r="D50" s="112"/>
      <c r="E50" s="112"/>
      <c r="F50" s="112"/>
      <c r="G50" s="112"/>
      <c r="H50" s="112"/>
      <c r="I50" s="112"/>
      <c r="J50" s="113"/>
    </row>
    <row r="51" spans="2:10" x14ac:dyDescent="0.25">
      <c r="B51" s="111"/>
      <c r="C51" s="112"/>
      <c r="D51" s="112"/>
      <c r="E51" s="112"/>
      <c r="F51" s="112"/>
      <c r="G51" s="112"/>
      <c r="H51" s="112"/>
      <c r="I51" s="112"/>
      <c r="J51" s="113"/>
    </row>
    <row r="52" spans="2:10" x14ac:dyDescent="0.25">
      <c r="B52" s="111"/>
      <c r="C52" s="112"/>
      <c r="D52" s="112"/>
      <c r="E52" s="112"/>
      <c r="F52" s="112"/>
      <c r="G52" s="112"/>
      <c r="H52" s="112"/>
      <c r="I52" s="112"/>
      <c r="J52" s="113"/>
    </row>
    <row r="53" spans="2:10" ht="45.75" customHeight="1" x14ac:dyDescent="0.25">
      <c r="B53" s="114"/>
      <c r="C53" s="115"/>
      <c r="D53" s="115"/>
      <c r="E53" s="115"/>
      <c r="F53" s="115"/>
      <c r="G53" s="115"/>
      <c r="H53" s="115"/>
      <c r="I53" s="115"/>
      <c r="J53" s="116"/>
    </row>
  </sheetData>
  <mergeCells count="5">
    <mergeCell ref="B24:J28"/>
    <mergeCell ref="B35:J42"/>
    <mergeCell ref="B48:J53"/>
    <mergeCell ref="B7:J10"/>
    <mergeCell ref="B16:J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 Analysis</vt:lpstr>
      <vt:lpstr>Fuel Cell Data Analysis</vt:lpstr>
      <vt:lpstr>Questions and Answers</vt:lpstr>
      <vt:lpstr>Electrolyzer Data Chart</vt:lpstr>
      <vt:lpstr>Fuel Cell Data 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A. Bain</dc:creator>
  <cp:lastModifiedBy>Little Boots</cp:lastModifiedBy>
  <dcterms:created xsi:type="dcterms:W3CDTF">2012-10-12T20:12:17Z</dcterms:created>
  <dcterms:modified xsi:type="dcterms:W3CDTF">2012-10-20T06:15:09Z</dcterms:modified>
</cp:coreProperties>
</file>