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reedcrane/Desktop/215 Portfolio Files/"/>
    </mc:Choice>
  </mc:AlternateContent>
  <bookViews>
    <workbookView xWindow="0" yWindow="460" windowWidth="25600" windowHeight="15540" tabRatio="500"/>
  </bookViews>
  <sheets>
    <sheet name="Sheet1" sheetId="2" r:id="rId1"/>
    <sheet name="Sheet2" sheetId="3" r:id="rId2"/>
    <sheet name="Sheet3" sheetId="1" r:id="rId3"/>
  </sheets>
  <calcPr calcId="191028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E4" i="2"/>
  <c r="E5" i="2"/>
  <c r="E6" i="2"/>
  <c r="E7" i="2"/>
  <c r="E8" i="2"/>
  <c r="E9" i="2"/>
  <c r="E10" i="2"/>
  <c r="E11" i="2"/>
  <c r="E12" i="2"/>
  <c r="E13" i="2"/>
  <c r="E15" i="2"/>
  <c r="C14" i="2"/>
  <c r="C15" i="2"/>
  <c r="D14" i="2"/>
  <c r="D15" i="2"/>
  <c r="F14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2" i="1"/>
  <c r="F5" i="2"/>
  <c r="F6" i="2"/>
  <c r="F7" i="2"/>
  <c r="F8" i="2"/>
  <c r="F9" i="2"/>
  <c r="F10" i="2"/>
  <c r="F11" i="2"/>
  <c r="F12" i="2"/>
  <c r="F13" i="2"/>
  <c r="F4" i="2"/>
</calcChain>
</file>

<file path=xl/sharedStrings.xml><?xml version="1.0" encoding="utf-8"?>
<sst xmlns="http://schemas.openxmlformats.org/spreadsheetml/2006/main" count="71" uniqueCount="67">
  <si>
    <t>AMERICAN REFINING GROUP INC</t>
  </si>
  <si>
    <t>ASTRA OIL CO LLC</t>
  </si>
  <si>
    <t>ATLANTIC TRADING &amp; MARKETING</t>
  </si>
  <si>
    <t>AXEON SPECIALTY PRODUCTS LLC</t>
  </si>
  <si>
    <t>BP PRODUCTS NORTH AMERICA INC</t>
  </si>
  <si>
    <t>BP WEST COAST PRODUCTS LLC</t>
  </si>
  <si>
    <t>CALUMET MONTANA REFINING LLC</t>
  </si>
  <si>
    <t>CALUMET SPECIALTY PRODTS PTNRS</t>
  </si>
  <si>
    <t>CANADA IMPERIAL OIL LTD</t>
  </si>
  <si>
    <t>CENOVUS ENERGY MKTG SVCS LTD</t>
  </si>
  <si>
    <t>CHEVRON USA INC</t>
  </si>
  <si>
    <t>CHS INC</t>
  </si>
  <si>
    <t>CHS MCPHERSON REFINERY INC</t>
  </si>
  <si>
    <t>CITGO PETROLEUM CORP</t>
  </si>
  <si>
    <t>ELBOW RIVER MARKETING USA LTD</t>
  </si>
  <si>
    <t>ERGON OIL PURCHASING INC</t>
  </si>
  <si>
    <t>EXXONMOBIL OIL CORP</t>
  </si>
  <si>
    <t>FLINT HILLS RESOURCES LP</t>
  </si>
  <si>
    <t>GLOBAL CO LLC</t>
  </si>
  <si>
    <t>HIGH SIERRA CRUDE OIL &amp; MKTG</t>
  </si>
  <si>
    <t>HOLLYFRONTIER REFINING MKTG</t>
  </si>
  <si>
    <t>HOUSTON REFINING LP</t>
  </si>
  <si>
    <t>HUNT CRUDE OIL SUPPLY CO</t>
  </si>
  <si>
    <t>HUSKY MARKETING &amp; SUPPLY CO</t>
  </si>
  <si>
    <t>KOCH SUPPLY TRADING LP</t>
  </si>
  <si>
    <t>LUKOIL PAN-AMERICAS LLC</t>
  </si>
  <si>
    <t>MACQUARIE ENERGY NORTH AMERICA TRAD</t>
  </si>
  <si>
    <t>MARATHON PETROLEUM CO LLC</t>
  </si>
  <si>
    <t>MEG ENERGY US INC</t>
  </si>
  <si>
    <t>MERCURIA CANADA COMMODITIES CORP</t>
  </si>
  <si>
    <t>MONROE ENERGY LLC</t>
  </si>
  <si>
    <t>MOTIVA ENTERPRISES LLC</t>
  </si>
  <si>
    <t>NORTHERN TIER ENERGY CO</t>
  </si>
  <si>
    <t>PAR HAWAII REFINING LLC</t>
  </si>
  <si>
    <t>PAULSBORO REFINING CO LLC</t>
  </si>
  <si>
    <t>PDV MIDWEST REFINING LLC</t>
  </si>
  <si>
    <t>PETROCHINA INTL AMERICA INC</t>
  </si>
  <si>
    <t>PHILADELPHIA ENERGY SOLUTIONS</t>
  </si>
  <si>
    <t>PHILLIPS 66 CO</t>
  </si>
  <si>
    <t>PLAINS MARKETING LP</t>
  </si>
  <si>
    <t>PLAINS MIDSTREAM CANADA ULC</t>
  </si>
  <si>
    <t>SHELL OIL CO DEER PARK</t>
  </si>
  <si>
    <t>SHELL OIL PRODUCTS US</t>
  </si>
  <si>
    <t>SHELL US TRADING CO</t>
  </si>
  <si>
    <t>SINCLAIR OIL CORP</t>
  </si>
  <si>
    <t>STATOIL MKTG &amp; TRDG US INC</t>
  </si>
  <si>
    <t>SUNCOR ENERGY USA INC</t>
  </si>
  <si>
    <t>TAUBER OIL CO</t>
  </si>
  <si>
    <t>TESORO CORP</t>
  </si>
  <si>
    <t>TIDAL ENERGY MARKETING INC</t>
  </si>
  <si>
    <t>TIDAL ENERGY MARKETING US LLC</t>
  </si>
  <si>
    <t>TOTAL PETROCHEMICALS &amp; REFINING USA</t>
  </si>
  <si>
    <t>TRAFIGURA AG</t>
  </si>
  <si>
    <t>UNITED REFINING CO</t>
  </si>
  <si>
    <t>US OIL &amp; REFINING CO</t>
  </si>
  <si>
    <t>VALERO MARKETING &amp; SUPPLY CO</t>
  </si>
  <si>
    <t>VITOL INC</t>
  </si>
  <si>
    <t>WORLD FUEL SERVICES INC</t>
  </si>
  <si>
    <t>Totals</t>
  </si>
  <si>
    <t>Company</t>
  </si>
  <si>
    <t>Total Barrals</t>
  </si>
  <si>
    <t>Barrals from Persian Gulf</t>
  </si>
  <si>
    <t>Percent of Total barrals From Persian Gulf</t>
  </si>
  <si>
    <t>2016 CRUDE OIL IMPORTS FROM PERSIAN GULF: TOP 10 COMPANIES BY TOTAL BARRALS</t>
  </si>
  <si>
    <t>Barrels from Elsewhere</t>
  </si>
  <si>
    <t>SELECT FROM LIST BELOW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</si>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</sst>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Inherit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4" fillId="0" borderId="0" xfId="0" applyNumberFormat="1" applyFont="1"/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5" fillId="5" borderId="2" xfId="0" applyFont="1" applyFill="1" applyBorder="1" applyAlignment="1">
      <alignment horizontal="center"/>
    </xf>
    <xf numFmtId="0" fontId="7" fillId="0" borderId="12" xfId="0" applyFont="1" applyBorder="1"/>
    <xf numFmtId="3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7" fillId="0" borderId="15" xfId="0" applyFont="1" applyBorder="1"/>
    <xf numFmtId="3" fontId="8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0" fontId="3" fillId="0" borderId="0" xfId="0" applyFont="1"/>
    <xf numFmtId="0" fontId="0" fillId="0" borderId="0" xfId="0" quotePrefix="1"/>
    <xf numFmtId="0" fontId="2" fillId="0" borderId="0" xfId="0" quotePrefix="1" applyFont="1"/>
    <xf numFmtId="0" fontId="7" fillId="5" borderId="15" xfId="0" applyFont="1" applyFill="1" applyBorder="1"/>
    <xf numFmtId="3" fontId="8" fillId="5" borderId="16" xfId="0" applyNumberFormat="1" applyFont="1" applyFill="1" applyBorder="1" applyAlignment="1">
      <alignment horizontal="center"/>
    </xf>
    <xf numFmtId="3" fontId="8" fillId="5" borderId="5" xfId="0" applyNumberFormat="1" applyFont="1" applyFill="1" applyBorder="1" applyAlignment="1">
      <alignment horizontal="center"/>
    </xf>
    <xf numFmtId="164" fontId="8" fillId="5" borderId="17" xfId="0" applyNumberFormat="1" applyFont="1" applyFill="1" applyBorder="1" applyAlignment="1">
      <alignment horizontal="center"/>
    </xf>
    <xf numFmtId="0" fontId="7" fillId="5" borderId="5" xfId="0" applyFont="1" applyFill="1" applyBorder="1"/>
    <xf numFmtId="3" fontId="8" fillId="5" borderId="11" xfId="0" applyNumberFormat="1" applyFont="1" applyFill="1" applyBorder="1" applyAlignment="1">
      <alignment horizontal="center"/>
    </xf>
    <xf numFmtId="164" fontId="8" fillId="5" borderId="18" xfId="0" applyNumberFormat="1" applyFont="1" applyFill="1" applyBorder="1" applyAlignment="1">
      <alignment horizontal="center"/>
    </xf>
    <xf numFmtId="0" fontId="7" fillId="5" borderId="9" xfId="0" applyFont="1" applyFill="1" applyBorder="1"/>
    <xf numFmtId="3" fontId="8" fillId="5" borderId="7" xfId="0" applyNumberFormat="1" applyFont="1" applyFill="1" applyBorder="1" applyAlignment="1">
      <alignment horizontal="center"/>
    </xf>
    <xf numFmtId="3" fontId="8" fillId="5" borderId="20" xfId="0" applyNumberFormat="1" applyFont="1" applyFill="1" applyBorder="1" applyAlignment="1">
      <alignment horizontal="center"/>
    </xf>
    <xf numFmtId="164" fontId="8" fillId="5" borderId="10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9" fontId="0" fillId="0" borderId="25" xfId="1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0" fillId="4" borderId="27" xfId="0" applyNumberFormat="1" applyFont="1" applyFill="1" applyBorder="1" applyAlignment="1">
      <alignment horizontal="center" vertical="center"/>
    </xf>
    <xf numFmtId="3" fontId="0" fillId="4" borderId="26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/>
    </xf>
    <xf numFmtId="0" fontId="0" fillId="4" borderId="29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2000" baseline="0"/>
              <a:t>2016 Crude Oil Imports from Persian Gulf:</a:t>
            </a:r>
          </a:p>
          <a:p>
            <a:pPr>
              <a:defRPr sz="2000"/>
            </a:pPr>
            <a:r>
              <a:rPr lang="en-US" sz="2000" baseline="0"/>
              <a:t>Top 10 Companies by Barrels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Barrals from Persian Gulf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Sheet1!$B$4:$B$14</c:f>
              <c:strCache>
                <c:ptCount val="11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  <c:pt idx="10">
                  <c:v>SELECT FROM LIST BELOW</c:v>
                </c:pt>
              </c:strCache>
            </c:strRef>
          </c:cat>
          <c:val>
            <c:numRef>
              <c:f>Sheet1!$D$4:$D$14</c:f>
              <c:numCache>
                <c:formatCode>#,##0</c:formatCode>
                <c:ptCount val="11"/>
                <c:pt idx="0">
                  <c:v>51274.0</c:v>
                </c:pt>
                <c:pt idx="1">
                  <c:v>59079.0</c:v>
                </c:pt>
                <c:pt idx="2">
                  <c:v>49446.0</c:v>
                </c:pt>
                <c:pt idx="3">
                  <c:v>49919.0</c:v>
                </c:pt>
                <c:pt idx="4">
                  <c:v>17176.0</c:v>
                </c:pt>
                <c:pt idx="5">
                  <c:v>19398.0</c:v>
                </c:pt>
                <c:pt idx="6">
                  <c:v>1971.0</c:v>
                </c:pt>
                <c:pt idx="7">
                  <c:v>32659.0</c:v>
                </c:pt>
                <c:pt idx="8">
                  <c:v>18317.0</c:v>
                </c:pt>
                <c:pt idx="9">
                  <c:v>3562.0</c:v>
                </c:pt>
                <c:pt idx="10" formatCode="General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B4-AE4F-B048-57936B1D3C73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Barrels from Elsewhere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Sheet1!$B$4:$B$14</c:f>
              <c:strCache>
                <c:ptCount val="11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  <c:pt idx="10">
                  <c:v>SELECT FROM LIST BELOW</c:v>
                </c:pt>
              </c:strCache>
            </c:strRef>
          </c:cat>
          <c:val>
            <c:numRef>
              <c:f>Sheet1!$E$4:$E$14</c:f>
              <c:numCache>
                <c:formatCode>#,##0</c:formatCode>
                <c:ptCount val="11"/>
                <c:pt idx="0">
                  <c:v>17979.0</c:v>
                </c:pt>
                <c:pt idx="1">
                  <c:v>67226.0</c:v>
                </c:pt>
                <c:pt idx="2">
                  <c:v>72754.0</c:v>
                </c:pt>
                <c:pt idx="3">
                  <c:v>83180.0</c:v>
                </c:pt>
                <c:pt idx="4">
                  <c:v>37867.0</c:v>
                </c:pt>
                <c:pt idx="5">
                  <c:v>49823.0</c:v>
                </c:pt>
                <c:pt idx="6">
                  <c:v>4959.0</c:v>
                </c:pt>
                <c:pt idx="7">
                  <c:v>91339.0</c:v>
                </c:pt>
                <c:pt idx="8">
                  <c:v>154779.0</c:v>
                </c:pt>
                <c:pt idx="9">
                  <c:v>43019.0</c:v>
                </c:pt>
                <c:pt idx="10" formatCode="General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B4-AE4F-B048-57936B1D3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7313808"/>
        <c:axId val="687316128"/>
      </c:barChart>
      <c:catAx>
        <c:axId val="6873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316128"/>
        <c:crosses val="autoZero"/>
        <c:auto val="1"/>
        <c:lblAlgn val="ctr"/>
        <c:lblOffset val="100"/>
        <c:noMultiLvlLbl val="0"/>
      </c:catAx>
      <c:valAx>
        <c:axId val="68731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Barrels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31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1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337820</xdr:colOff>
      <xdr:row>1</xdr:row>
      <xdr:rowOff>17780</xdr:rowOff>
    </xdr:from>
    <xdr:to>
      <xdr:col>16</xdr:col>
      <xdr:colOff>812800</xdr:colOff>
      <xdr:row>30</xdr:row>
      <xdr:rowOff>25400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topLeftCell="B1" zoomScale="125" zoomScaleNormal="125" workbookViewId="0">
      <selection activeCell="B14" sqref="B14"/>
    </sheetView>
  </sheetViews>
  <sheetFormatPr baseColWidth="10" defaultColWidth="10.83203125" defaultRowHeight="16" x14ac:dyDescent="0.2"/>
  <cols>
    <col min="2" max="2" width="36.33203125" bestFit="1" customWidth="1"/>
    <col min="3" max="3" width="15.83203125" customWidth="1"/>
    <col min="4" max="5" width="30.1640625" customWidth="1"/>
    <col min="6" max="6" width="49.5" customWidth="1"/>
  </cols>
  <sheetData>
    <row r="1" spans="2:7" ht="15.75" thickBot="1" x14ac:dyDescent="0.25"/>
    <row r="2" spans="2:7" ht="26.25" thickBot="1" x14ac:dyDescent="0.4">
      <c r="B2" s="37" t="s">
        <v>63</v>
      </c>
      <c r="C2" s="38"/>
      <c r="D2" s="38"/>
      <c r="E2" s="38"/>
      <c r="F2" s="39"/>
    </row>
    <row r="3" spans="2:7" ht="21.75" thickBot="1" x14ac:dyDescent="0.35">
      <c r="B3" s="33" t="s">
        <v>59</v>
      </c>
      <c r="C3" s="34" t="s">
        <v>60</v>
      </c>
      <c r="D3" s="36" t="s">
        <v>61</v>
      </c>
      <c r="E3" s="5" t="s">
        <v>64</v>
      </c>
      <c r="F3" s="35" t="s">
        <v>62</v>
      </c>
    </row>
    <row r="4" spans="2:7" x14ac:dyDescent="0.2">
      <c r="B4" s="6" t="s">
        <v>31</v>
      </c>
      <c r="C4" s="7">
        <v>69253</v>
      </c>
      <c r="D4" s="12">
        <v>51274</v>
      </c>
      <c r="E4" s="12">
        <f>C4-D4</f>
        <v>17979</v>
      </c>
      <c r="F4" s="8">
        <f>(D4/C4)</f>
        <v>0.740386698049182</v>
      </c>
    </row>
    <row r="5" spans="2:7" x14ac:dyDescent="0.2">
      <c r="B5" s="18" t="s">
        <v>27</v>
      </c>
      <c r="C5" s="19">
        <v>126305</v>
      </c>
      <c r="D5" s="20">
        <v>59079</v>
      </c>
      <c r="E5" s="20">
        <f t="shared" ref="E5:E13" si="0">C5-D5</f>
        <v>67226</v>
      </c>
      <c r="F5" s="21">
        <f t="shared" ref="F5:F13" si="1">(D5/C5)</f>
        <v>0.46774870353509362</v>
      </c>
    </row>
    <row r="6" spans="2:7" x14ac:dyDescent="0.2">
      <c r="B6" s="9" t="s">
        <v>55</v>
      </c>
      <c r="C6" s="10">
        <v>122200</v>
      </c>
      <c r="D6" s="13">
        <v>49446</v>
      </c>
      <c r="E6" s="13">
        <f t="shared" si="0"/>
        <v>72754</v>
      </c>
      <c r="F6" s="11">
        <f t="shared" si="1"/>
        <v>0.40463175122749589</v>
      </c>
    </row>
    <row r="7" spans="2:7" x14ac:dyDescent="0.2">
      <c r="B7" s="18" t="s">
        <v>10</v>
      </c>
      <c r="C7" s="19">
        <v>133099</v>
      </c>
      <c r="D7" s="20">
        <v>49919</v>
      </c>
      <c r="E7" s="20">
        <f t="shared" si="0"/>
        <v>83180</v>
      </c>
      <c r="F7" s="21">
        <f t="shared" si="1"/>
        <v>0.37505165328064072</v>
      </c>
    </row>
    <row r="8" spans="2:7" x14ac:dyDescent="0.2">
      <c r="B8" s="9" t="s">
        <v>48</v>
      </c>
      <c r="C8" s="10">
        <v>55043</v>
      </c>
      <c r="D8" s="13">
        <v>17176</v>
      </c>
      <c r="E8" s="14">
        <f t="shared" si="0"/>
        <v>37867</v>
      </c>
      <c r="F8" s="11">
        <f t="shared" si="1"/>
        <v>0.31204694511563685</v>
      </c>
    </row>
    <row r="9" spans="2:7" x14ac:dyDescent="0.2">
      <c r="B9" s="22" t="s">
        <v>34</v>
      </c>
      <c r="C9" s="19">
        <v>69221</v>
      </c>
      <c r="D9" s="20">
        <v>19398</v>
      </c>
      <c r="E9" s="23">
        <f t="shared" si="0"/>
        <v>49823</v>
      </c>
      <c r="F9" s="24">
        <f t="shared" si="1"/>
        <v>0.28023287730601987</v>
      </c>
      <c r="G9" s="3"/>
    </row>
    <row r="10" spans="2:7" x14ac:dyDescent="0.2">
      <c r="B10" s="9" t="s">
        <v>22</v>
      </c>
      <c r="C10" s="10">
        <v>6930</v>
      </c>
      <c r="D10" s="13">
        <v>1971</v>
      </c>
      <c r="E10" s="13">
        <f t="shared" si="0"/>
        <v>4959</v>
      </c>
      <c r="F10" s="11">
        <f t="shared" si="1"/>
        <v>0.2844155844155844</v>
      </c>
    </row>
    <row r="11" spans="2:7" x14ac:dyDescent="0.2">
      <c r="B11" s="18" t="s">
        <v>16</v>
      </c>
      <c r="C11" s="19">
        <v>123998</v>
      </c>
      <c r="D11" s="20">
        <v>32659</v>
      </c>
      <c r="E11" s="20">
        <f t="shared" si="0"/>
        <v>91339</v>
      </c>
      <c r="F11" s="21">
        <f t="shared" si="1"/>
        <v>0.26338328037548991</v>
      </c>
    </row>
    <row r="12" spans="2:7" x14ac:dyDescent="0.2">
      <c r="B12" s="9" t="s">
        <v>38</v>
      </c>
      <c r="C12" s="10">
        <v>173096</v>
      </c>
      <c r="D12" s="13">
        <v>18317</v>
      </c>
      <c r="E12" s="13">
        <f t="shared" si="0"/>
        <v>154779</v>
      </c>
      <c r="F12" s="11">
        <f t="shared" si="1"/>
        <v>0.10581989185192033</v>
      </c>
    </row>
    <row r="13" spans="2:7" x14ac:dyDescent="0.2">
      <c r="B13" s="25" t="s">
        <v>17</v>
      </c>
      <c r="C13" s="26">
        <v>46581</v>
      </c>
      <c r="D13" s="27">
        <v>3562</v>
      </c>
      <c r="E13" s="27">
        <f t="shared" si="0"/>
        <v>43019</v>
      </c>
      <c r="F13" s="28">
        <f t="shared" si="1"/>
        <v>7.6468946566196516E-2</v>
      </c>
    </row>
    <row r="14" spans="2:7" ht="17" thickBot="1" x14ac:dyDescent="0.25">
      <c r="B14" s="29" t="s">
        <v>65</v>
      </c>
      <c r="C14" s="30" t="str">
        <f>VLOOKUP(B14,Sheet3!A1:E49,2,FALSE)</f>
        <v/>
      </c>
      <c r="D14" s="31" t="str">
        <f>VLOOKUP(B14,Sheet3!A1:E49,3,FALSE)</f>
        <v/>
      </c>
      <c r="E14" s="31" t="str">
        <f>VLOOKUP(B14,Sheet3!A1:E49,4,FALSE)</f>
        <v/>
      </c>
      <c r="F14" s="32" t="str">
        <f>VLOOKUP(B14,Sheet3!A1:E49,5,FALSE)</f>
        <v/>
      </c>
      <c r="G14" s="4"/>
    </row>
    <row r="15" spans="2:7" x14ac:dyDescent="0.2">
      <c r="B15" s="42" t="s">
        <v>58</v>
      </c>
      <c r="C15" s="40">
        <f>SUM(C4:C14)</f>
        <v>925726</v>
      </c>
      <c r="D15" s="40">
        <f>SUM(D4:D14)</f>
        <v>302801</v>
      </c>
      <c r="E15" s="40">
        <f>SUM(E4:E14)</f>
        <v>622925</v>
      </c>
      <c r="F15" s="44"/>
    </row>
    <row r="16" spans="2:7" ht="17" thickBot="1" x14ac:dyDescent="0.25">
      <c r="B16" s="43"/>
      <c r="C16" s="41"/>
      <c r="D16" s="41"/>
      <c r="E16" s="41"/>
      <c r="F16" s="45"/>
    </row>
    <row r="17" spans="3:7" x14ac:dyDescent="0.2">
      <c r="C17" s="2"/>
      <c r="F17" s="2"/>
      <c r="G17" s="4"/>
    </row>
  </sheetData>
  <sortState ref="B1:F10">
    <sortCondition descending="1" ref="F1:F10"/>
  </sortState>
  <mergeCells count="6">
    <mergeCell ref="B2:F2"/>
    <mergeCell ref="C15:C16"/>
    <mergeCell ref="B15:B16"/>
    <mergeCell ref="D15:D16"/>
    <mergeCell ref="F15:F16"/>
    <mergeCell ref="E15:E16"/>
  </mergeCells>
  <pageMargins left="0.7" right="0.7" top="0.75" bottom="0.75" header="0.3" footer="0.3"/>
  <pageSetup orientation="portrait" horizontalDpi="0" verticalDpi="0"/>
  <ignoredErrors>
    <ignoredError sqref="D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Eleventh Company" prompt="Select From Below">
          <x14:formula1>
            <xm:f>Sheet3!$A$1:$A$49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47" sqref="P47"/>
    </sheetView>
  </sheetViews>
  <sheetFormatPr baseColWidth="10" defaultColWidth="10.83203125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2" sqref="B2"/>
    </sheetView>
  </sheetViews>
  <sheetFormatPr baseColWidth="10" defaultColWidth="10.83203125" defaultRowHeight="16" x14ac:dyDescent="0.2"/>
  <cols>
    <col min="1" max="1" width="47.1640625" bestFit="1" customWidth="1"/>
    <col min="2" max="2" width="6.6640625" bestFit="1" customWidth="1"/>
    <col min="3" max="3" width="5.6640625" bestFit="1" customWidth="1"/>
    <col min="4" max="4" width="10.1640625" customWidth="1"/>
    <col min="5" max="5" width="5.6640625" bestFit="1" customWidth="1"/>
  </cols>
  <sheetData>
    <row r="1" spans="1:5" x14ac:dyDescent="0.2">
      <c r="A1" s="17" t="s">
        <v>65</v>
      </c>
      <c r="B1" s="16" t="s">
        <v>66</v>
      </c>
      <c r="C1" s="16" t="s">
        <v>66</v>
      </c>
      <c r="D1" s="16" t="s">
        <v>66</v>
      </c>
      <c r="E1" s="16" t="s">
        <v>66</v>
      </c>
    </row>
    <row r="2" spans="1:5" x14ac:dyDescent="0.2">
      <c r="A2" s="15" t="s">
        <v>33</v>
      </c>
      <c r="B2">
        <v>8069</v>
      </c>
      <c r="C2">
        <v>1461</v>
      </c>
      <c r="D2">
        <f>(B2-C2)</f>
        <v>6608</v>
      </c>
      <c r="E2" s="1">
        <v>0.18</v>
      </c>
    </row>
    <row r="3" spans="1:5" x14ac:dyDescent="0.2">
      <c r="A3" s="15" t="s">
        <v>51</v>
      </c>
      <c r="B3">
        <v>8811</v>
      </c>
      <c r="C3">
        <v>971</v>
      </c>
      <c r="D3">
        <f t="shared" ref="D3:D49" si="0">(B3-C3)</f>
        <v>7840</v>
      </c>
      <c r="E3" s="1">
        <v>0.11</v>
      </c>
    </row>
    <row r="4" spans="1:5" x14ac:dyDescent="0.2">
      <c r="A4" s="15" t="s">
        <v>24</v>
      </c>
      <c r="B4">
        <v>799</v>
      </c>
      <c r="C4">
        <v>799</v>
      </c>
      <c r="D4">
        <f t="shared" si="0"/>
        <v>0</v>
      </c>
      <c r="E4" s="1">
        <v>1</v>
      </c>
    </row>
    <row r="5" spans="1:5" x14ac:dyDescent="0.2">
      <c r="A5" s="15" t="s">
        <v>2</v>
      </c>
      <c r="B5">
        <v>8073</v>
      </c>
      <c r="C5">
        <v>527</v>
      </c>
      <c r="D5">
        <f t="shared" si="0"/>
        <v>7546</v>
      </c>
      <c r="E5" s="1">
        <v>7.0000000000000007E-2</v>
      </c>
    </row>
    <row r="6" spans="1:5" x14ac:dyDescent="0.2">
      <c r="A6" s="15" t="s">
        <v>0</v>
      </c>
      <c r="B6">
        <v>66</v>
      </c>
      <c r="C6">
        <v>0</v>
      </c>
      <c r="D6">
        <f t="shared" si="0"/>
        <v>66</v>
      </c>
      <c r="E6" s="1">
        <v>0</v>
      </c>
    </row>
    <row r="7" spans="1:5" x14ac:dyDescent="0.2">
      <c r="A7" s="15" t="s">
        <v>1</v>
      </c>
      <c r="B7">
        <v>54</v>
      </c>
      <c r="C7">
        <v>0</v>
      </c>
      <c r="D7">
        <f t="shared" si="0"/>
        <v>54</v>
      </c>
      <c r="E7" s="1">
        <v>0</v>
      </c>
    </row>
    <row r="8" spans="1:5" x14ac:dyDescent="0.2">
      <c r="A8" s="15" t="s">
        <v>3</v>
      </c>
      <c r="B8">
        <v>5324</v>
      </c>
      <c r="C8">
        <v>0</v>
      </c>
      <c r="D8">
        <f t="shared" si="0"/>
        <v>5324</v>
      </c>
      <c r="E8" s="1">
        <v>0</v>
      </c>
    </row>
    <row r="9" spans="1:5" x14ac:dyDescent="0.2">
      <c r="A9" s="15" t="s">
        <v>4</v>
      </c>
      <c r="B9">
        <v>66382</v>
      </c>
      <c r="C9">
        <v>0</v>
      </c>
      <c r="D9">
        <f t="shared" si="0"/>
        <v>66382</v>
      </c>
      <c r="E9" s="1">
        <v>0</v>
      </c>
    </row>
    <row r="10" spans="1:5" x14ac:dyDescent="0.2">
      <c r="A10" s="15" t="s">
        <v>5</v>
      </c>
      <c r="B10">
        <v>8694</v>
      </c>
      <c r="C10">
        <v>0</v>
      </c>
      <c r="D10">
        <f t="shared" si="0"/>
        <v>8694</v>
      </c>
      <c r="E10" s="1">
        <v>0</v>
      </c>
    </row>
    <row r="11" spans="1:5" x14ac:dyDescent="0.2">
      <c r="A11" s="15" t="s">
        <v>6</v>
      </c>
      <c r="B11">
        <v>3666</v>
      </c>
      <c r="C11">
        <v>0</v>
      </c>
      <c r="D11">
        <f t="shared" si="0"/>
        <v>3666</v>
      </c>
      <c r="E11" s="1">
        <v>0</v>
      </c>
    </row>
    <row r="12" spans="1:5" x14ac:dyDescent="0.2">
      <c r="A12" s="15" t="s">
        <v>7</v>
      </c>
      <c r="B12">
        <v>4871</v>
      </c>
      <c r="C12">
        <v>0</v>
      </c>
      <c r="D12">
        <f t="shared" si="0"/>
        <v>4871</v>
      </c>
      <c r="E12" s="1">
        <v>0</v>
      </c>
    </row>
    <row r="13" spans="1:5" x14ac:dyDescent="0.2">
      <c r="A13" s="15" t="s">
        <v>8</v>
      </c>
      <c r="B13">
        <v>8593</v>
      </c>
      <c r="C13">
        <v>0</v>
      </c>
      <c r="D13">
        <f t="shared" si="0"/>
        <v>8593</v>
      </c>
      <c r="E13" s="1">
        <v>0</v>
      </c>
    </row>
    <row r="14" spans="1:5" x14ac:dyDescent="0.2">
      <c r="A14" s="15" t="s">
        <v>9</v>
      </c>
      <c r="B14">
        <v>18065</v>
      </c>
      <c r="C14">
        <v>0</v>
      </c>
      <c r="D14">
        <f t="shared" si="0"/>
        <v>18065</v>
      </c>
      <c r="E14" s="1">
        <v>0</v>
      </c>
    </row>
    <row r="15" spans="1:5" x14ac:dyDescent="0.2">
      <c r="A15" s="15" t="s">
        <v>11</v>
      </c>
      <c r="B15">
        <v>8445</v>
      </c>
      <c r="C15">
        <v>0</v>
      </c>
      <c r="D15">
        <f t="shared" si="0"/>
        <v>8445</v>
      </c>
      <c r="E15" s="1">
        <v>0</v>
      </c>
    </row>
    <row r="16" spans="1:5" x14ac:dyDescent="0.2">
      <c r="A16" s="15" t="s">
        <v>12</v>
      </c>
      <c r="B16">
        <v>3042</v>
      </c>
      <c r="C16">
        <v>0</v>
      </c>
      <c r="D16">
        <f t="shared" si="0"/>
        <v>3042</v>
      </c>
      <c r="E16" s="1">
        <v>0</v>
      </c>
    </row>
    <row r="17" spans="1:5" x14ac:dyDescent="0.2">
      <c r="A17" s="15" t="s">
        <v>13</v>
      </c>
      <c r="B17">
        <v>45247</v>
      </c>
      <c r="C17">
        <v>0</v>
      </c>
      <c r="D17">
        <f t="shared" si="0"/>
        <v>45247</v>
      </c>
      <c r="E17" s="1">
        <v>0</v>
      </c>
    </row>
    <row r="18" spans="1:5" x14ac:dyDescent="0.2">
      <c r="A18" s="15" t="s">
        <v>14</v>
      </c>
      <c r="B18">
        <v>152</v>
      </c>
      <c r="C18">
        <v>0</v>
      </c>
      <c r="D18">
        <f t="shared" si="0"/>
        <v>152</v>
      </c>
      <c r="E18" s="1">
        <v>0</v>
      </c>
    </row>
    <row r="19" spans="1:5" x14ac:dyDescent="0.2">
      <c r="A19" s="15" t="s">
        <v>15</v>
      </c>
      <c r="B19">
        <v>1875</v>
      </c>
      <c r="C19">
        <v>0</v>
      </c>
      <c r="D19">
        <f t="shared" si="0"/>
        <v>1875</v>
      </c>
      <c r="E19" s="1">
        <v>0</v>
      </c>
    </row>
    <row r="20" spans="1:5" x14ac:dyDescent="0.2">
      <c r="A20" s="15" t="s">
        <v>18</v>
      </c>
      <c r="B20">
        <v>1136</v>
      </c>
      <c r="C20">
        <v>0</v>
      </c>
      <c r="D20">
        <f t="shared" si="0"/>
        <v>1136</v>
      </c>
      <c r="E20" s="1">
        <v>0</v>
      </c>
    </row>
    <row r="21" spans="1:5" x14ac:dyDescent="0.2">
      <c r="A21" s="15" t="s">
        <v>19</v>
      </c>
      <c r="B21">
        <v>189</v>
      </c>
      <c r="C21">
        <v>0</v>
      </c>
      <c r="D21">
        <f t="shared" si="0"/>
        <v>189</v>
      </c>
      <c r="E21" s="1">
        <v>0</v>
      </c>
    </row>
    <row r="22" spans="1:5" x14ac:dyDescent="0.2">
      <c r="A22" s="15" t="s">
        <v>20</v>
      </c>
      <c r="B22">
        <v>14315</v>
      </c>
      <c r="C22">
        <v>0</v>
      </c>
      <c r="D22">
        <f t="shared" si="0"/>
        <v>14315</v>
      </c>
      <c r="E22" s="1">
        <v>0</v>
      </c>
    </row>
    <row r="23" spans="1:5" x14ac:dyDescent="0.2">
      <c r="A23" s="15" t="s">
        <v>21</v>
      </c>
      <c r="B23">
        <v>31060</v>
      </c>
      <c r="C23">
        <v>0</v>
      </c>
      <c r="D23">
        <f t="shared" si="0"/>
        <v>31060</v>
      </c>
      <c r="E23" s="1">
        <v>0</v>
      </c>
    </row>
    <row r="24" spans="1:5" x14ac:dyDescent="0.2">
      <c r="A24" s="15" t="s">
        <v>23</v>
      </c>
      <c r="B24">
        <v>13460</v>
      </c>
      <c r="C24">
        <v>0</v>
      </c>
      <c r="D24">
        <f t="shared" si="0"/>
        <v>13460</v>
      </c>
      <c r="E24" s="1">
        <v>0</v>
      </c>
    </row>
    <row r="25" spans="1:5" x14ac:dyDescent="0.2">
      <c r="A25" s="15" t="s">
        <v>25</v>
      </c>
      <c r="B25">
        <v>435</v>
      </c>
      <c r="C25">
        <v>0</v>
      </c>
      <c r="D25">
        <f t="shared" si="0"/>
        <v>435</v>
      </c>
      <c r="E25" s="1">
        <v>0</v>
      </c>
    </row>
    <row r="26" spans="1:5" x14ac:dyDescent="0.2">
      <c r="A26" s="15" t="s">
        <v>26</v>
      </c>
      <c r="B26">
        <v>201</v>
      </c>
      <c r="C26">
        <v>0</v>
      </c>
      <c r="D26">
        <f t="shared" si="0"/>
        <v>201</v>
      </c>
      <c r="E26" s="1">
        <v>0</v>
      </c>
    </row>
    <row r="27" spans="1:5" x14ac:dyDescent="0.2">
      <c r="A27" s="15" t="s">
        <v>28</v>
      </c>
      <c r="B27">
        <v>7243</v>
      </c>
      <c r="C27">
        <v>0</v>
      </c>
      <c r="D27">
        <f t="shared" si="0"/>
        <v>7243</v>
      </c>
      <c r="E27" s="1">
        <v>0</v>
      </c>
    </row>
    <row r="28" spans="1:5" x14ac:dyDescent="0.2">
      <c r="A28" s="15" t="s">
        <v>29</v>
      </c>
      <c r="B28">
        <v>1905</v>
      </c>
      <c r="C28">
        <v>0</v>
      </c>
      <c r="D28">
        <f t="shared" si="0"/>
        <v>1905</v>
      </c>
      <c r="E28" s="1">
        <v>0</v>
      </c>
    </row>
    <row r="29" spans="1:5" x14ac:dyDescent="0.2">
      <c r="A29" s="15" t="s">
        <v>30</v>
      </c>
      <c r="B29">
        <v>19891</v>
      </c>
      <c r="C29">
        <v>0</v>
      </c>
      <c r="D29">
        <f t="shared" si="0"/>
        <v>19891</v>
      </c>
      <c r="E29" s="1">
        <v>0</v>
      </c>
    </row>
    <row r="30" spans="1:5" x14ac:dyDescent="0.2">
      <c r="A30" s="15" t="s">
        <v>32</v>
      </c>
      <c r="B30">
        <v>7798</v>
      </c>
      <c r="C30">
        <v>0</v>
      </c>
      <c r="D30">
        <f t="shared" si="0"/>
        <v>7798</v>
      </c>
      <c r="E30" s="1">
        <v>0</v>
      </c>
    </row>
    <row r="31" spans="1:5" x14ac:dyDescent="0.2">
      <c r="A31" s="15" t="s">
        <v>35</v>
      </c>
      <c r="B31">
        <v>26245</v>
      </c>
      <c r="C31">
        <v>0</v>
      </c>
      <c r="D31">
        <f t="shared" si="0"/>
        <v>26245</v>
      </c>
      <c r="E31" s="1">
        <v>0</v>
      </c>
    </row>
    <row r="32" spans="1:5" x14ac:dyDescent="0.2">
      <c r="A32" s="15" t="s">
        <v>36</v>
      </c>
      <c r="B32">
        <v>960</v>
      </c>
      <c r="C32">
        <v>0</v>
      </c>
      <c r="D32">
        <f t="shared" si="0"/>
        <v>960</v>
      </c>
      <c r="E32" s="1">
        <v>0</v>
      </c>
    </row>
    <row r="33" spans="1:5" x14ac:dyDescent="0.2">
      <c r="A33" s="15" t="s">
        <v>37</v>
      </c>
      <c r="B33">
        <v>32084</v>
      </c>
      <c r="C33">
        <v>0</v>
      </c>
      <c r="D33">
        <f t="shared" si="0"/>
        <v>32084</v>
      </c>
      <c r="E33" s="1">
        <v>0</v>
      </c>
    </row>
    <row r="34" spans="1:5" x14ac:dyDescent="0.2">
      <c r="A34" s="15" t="s">
        <v>39</v>
      </c>
      <c r="B34">
        <v>1175</v>
      </c>
      <c r="C34">
        <v>0</v>
      </c>
      <c r="D34">
        <f t="shared" si="0"/>
        <v>1175</v>
      </c>
      <c r="E34" s="1">
        <v>0</v>
      </c>
    </row>
    <row r="35" spans="1:5" x14ac:dyDescent="0.2">
      <c r="A35" s="15" t="s">
        <v>40</v>
      </c>
      <c r="B35">
        <v>2825</v>
      </c>
      <c r="C35">
        <v>0</v>
      </c>
      <c r="D35">
        <f t="shared" si="0"/>
        <v>2825</v>
      </c>
      <c r="E35" s="1">
        <v>0</v>
      </c>
    </row>
    <row r="36" spans="1:5" x14ac:dyDescent="0.2">
      <c r="A36" s="15" t="s">
        <v>41</v>
      </c>
      <c r="B36">
        <v>37400</v>
      </c>
      <c r="C36">
        <v>0</v>
      </c>
      <c r="D36">
        <f t="shared" si="0"/>
        <v>37400</v>
      </c>
      <c r="E36" s="1">
        <v>0</v>
      </c>
    </row>
    <row r="37" spans="1:5" x14ac:dyDescent="0.2">
      <c r="A37" s="15" t="s">
        <v>42</v>
      </c>
      <c r="B37">
        <v>18893</v>
      </c>
      <c r="C37">
        <v>0</v>
      </c>
      <c r="D37">
        <f t="shared" si="0"/>
        <v>18893</v>
      </c>
      <c r="E37" s="1">
        <v>0</v>
      </c>
    </row>
    <row r="38" spans="1:5" x14ac:dyDescent="0.2">
      <c r="A38" s="15" t="s">
        <v>43</v>
      </c>
      <c r="B38">
        <v>17106</v>
      </c>
      <c r="C38">
        <v>0</v>
      </c>
      <c r="D38">
        <f t="shared" si="0"/>
        <v>17106</v>
      </c>
      <c r="E38" s="1">
        <v>0</v>
      </c>
    </row>
    <row r="39" spans="1:5" x14ac:dyDescent="0.2">
      <c r="A39" s="15" t="s">
        <v>44</v>
      </c>
      <c r="B39">
        <v>5083</v>
      </c>
      <c r="C39">
        <v>0</v>
      </c>
      <c r="D39">
        <f t="shared" si="0"/>
        <v>5083</v>
      </c>
      <c r="E39" s="1">
        <v>0</v>
      </c>
    </row>
    <row r="40" spans="1:5" x14ac:dyDescent="0.2">
      <c r="A40" s="15" t="s">
        <v>45</v>
      </c>
      <c r="B40">
        <v>2525</v>
      </c>
      <c r="C40">
        <v>0</v>
      </c>
      <c r="D40">
        <f t="shared" si="0"/>
        <v>2525</v>
      </c>
      <c r="E40" s="1">
        <v>0</v>
      </c>
    </row>
    <row r="41" spans="1:5" x14ac:dyDescent="0.2">
      <c r="A41" s="15" t="s">
        <v>46</v>
      </c>
      <c r="B41">
        <v>20709</v>
      </c>
      <c r="C41">
        <v>0</v>
      </c>
      <c r="D41">
        <f t="shared" si="0"/>
        <v>20709</v>
      </c>
      <c r="E41" s="1">
        <v>0</v>
      </c>
    </row>
    <row r="42" spans="1:5" x14ac:dyDescent="0.2">
      <c r="A42" s="15" t="s">
        <v>47</v>
      </c>
      <c r="B42">
        <v>20</v>
      </c>
      <c r="C42">
        <v>0</v>
      </c>
      <c r="D42">
        <f t="shared" si="0"/>
        <v>20</v>
      </c>
      <c r="E42" s="1">
        <v>0</v>
      </c>
    </row>
    <row r="43" spans="1:5" x14ac:dyDescent="0.2">
      <c r="A43" s="15" t="s">
        <v>49</v>
      </c>
      <c r="B43">
        <v>4061</v>
      </c>
      <c r="C43">
        <v>0</v>
      </c>
      <c r="D43">
        <f t="shared" si="0"/>
        <v>4061</v>
      </c>
      <c r="E43" s="1">
        <v>0</v>
      </c>
    </row>
    <row r="44" spans="1:5" x14ac:dyDescent="0.2">
      <c r="A44" s="15" t="s">
        <v>50</v>
      </c>
      <c r="B44">
        <v>5900</v>
      </c>
      <c r="C44">
        <v>0</v>
      </c>
      <c r="D44">
        <f t="shared" si="0"/>
        <v>5900</v>
      </c>
      <c r="E44" s="1">
        <v>0</v>
      </c>
    </row>
    <row r="45" spans="1:5" x14ac:dyDescent="0.2">
      <c r="A45" s="15" t="s">
        <v>52</v>
      </c>
      <c r="B45">
        <v>927</v>
      </c>
      <c r="C45">
        <v>0</v>
      </c>
      <c r="D45">
        <f t="shared" si="0"/>
        <v>927</v>
      </c>
      <c r="E45" s="1">
        <v>0</v>
      </c>
    </row>
    <row r="46" spans="1:5" x14ac:dyDescent="0.2">
      <c r="A46" s="15" t="s">
        <v>53</v>
      </c>
      <c r="B46">
        <v>11952</v>
      </c>
      <c r="C46">
        <v>0</v>
      </c>
      <c r="D46">
        <f t="shared" si="0"/>
        <v>11952</v>
      </c>
      <c r="E46" s="1">
        <v>0</v>
      </c>
    </row>
    <row r="47" spans="1:5" x14ac:dyDescent="0.2">
      <c r="A47" s="15" t="s">
        <v>54</v>
      </c>
      <c r="B47">
        <v>2409</v>
      </c>
      <c r="C47">
        <v>0</v>
      </c>
      <c r="D47">
        <f t="shared" si="0"/>
        <v>2409</v>
      </c>
      <c r="E47" s="1">
        <v>0</v>
      </c>
    </row>
    <row r="48" spans="1:5" x14ac:dyDescent="0.2">
      <c r="A48" s="15" t="s">
        <v>56</v>
      </c>
      <c r="B48">
        <v>6489</v>
      </c>
      <c r="C48">
        <v>0</v>
      </c>
      <c r="D48">
        <f t="shared" si="0"/>
        <v>6489</v>
      </c>
      <c r="E48" s="1">
        <v>0</v>
      </c>
    </row>
    <row r="49" spans="1:5" x14ac:dyDescent="0.2">
      <c r="A49" s="15" t="s">
        <v>57</v>
      </c>
      <c r="B49">
        <v>5</v>
      </c>
      <c r="C49">
        <v>0</v>
      </c>
      <c r="D49">
        <f t="shared" si="0"/>
        <v>5</v>
      </c>
      <c r="E49" s="1">
        <v>0</v>
      </c>
    </row>
  </sheetData>
  <sortState ref="A1:D58">
    <sortCondition descending="1" ref="C1:C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Crane</dc:creator>
  <cp:lastModifiedBy>Reed Crane</cp:lastModifiedBy>
  <dcterms:created xsi:type="dcterms:W3CDTF">2019-02-21T02:49:09Z</dcterms:created>
  <dcterms:modified xsi:type="dcterms:W3CDTF">2019-05-09T21:30:21Z</dcterms:modified>
</cp:coreProperties>
</file>