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NGR_115\Lab_9_10\"/>
    </mc:Choice>
  </mc:AlternateContent>
  <bookViews>
    <workbookView xWindow="0" yWindow="0" windowWidth="15360" windowHeight="7755"/>
  </bookViews>
  <sheets>
    <sheet name="Conference Room" sheetId="1" r:id="rId1"/>
    <sheet name="Questions" sheetId="3" r:id="rId2"/>
  </sheets>
  <calcPr calcId="152511"/>
</workbook>
</file>

<file path=xl/calcChain.xml><?xml version="1.0" encoding="utf-8"?>
<calcChain xmlns="http://schemas.openxmlformats.org/spreadsheetml/2006/main">
  <c r="H12" i="1" l="1"/>
  <c r="H23" i="1"/>
  <c r="H17" i="1" s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6" i="1"/>
  <c r="H7" i="1"/>
  <c r="E8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6" i="1"/>
  <c r="H15" i="1" l="1"/>
  <c r="H16" i="1" s="1"/>
  <c r="E95" i="1"/>
  <c r="E91" i="1"/>
  <c r="E87" i="1"/>
  <c r="E83" i="1"/>
  <c r="E79" i="1"/>
  <c r="E75" i="1"/>
  <c r="E71" i="1"/>
  <c r="E67" i="1"/>
  <c r="E63" i="1"/>
  <c r="E59" i="1"/>
  <c r="E55" i="1"/>
  <c r="E51" i="1"/>
  <c r="E47" i="1"/>
  <c r="E43" i="1"/>
  <c r="E39" i="1"/>
  <c r="E35" i="1"/>
  <c r="E31" i="1"/>
  <c r="E27" i="1"/>
  <c r="E23" i="1"/>
  <c r="E19" i="1"/>
  <c r="E15" i="1"/>
  <c r="E11" i="1"/>
  <c r="E7" i="1"/>
  <c r="E94" i="1"/>
  <c r="E90" i="1"/>
  <c r="E86" i="1"/>
  <c r="E82" i="1"/>
  <c r="E78" i="1"/>
  <c r="E74" i="1"/>
  <c r="E70" i="1"/>
  <c r="E66" i="1"/>
  <c r="E62" i="1"/>
  <c r="E58" i="1"/>
  <c r="E54" i="1"/>
  <c r="E50" i="1"/>
  <c r="E46" i="1"/>
  <c r="E42" i="1"/>
  <c r="E38" i="1"/>
  <c r="E34" i="1"/>
  <c r="E30" i="1"/>
  <c r="E26" i="1"/>
  <c r="E22" i="1"/>
  <c r="E18" i="1"/>
  <c r="E14" i="1"/>
  <c r="E10" i="1"/>
  <c r="E96" i="1"/>
  <c r="E92" i="1"/>
  <c r="E88" i="1"/>
  <c r="E84" i="1"/>
  <c r="E80" i="1"/>
  <c r="E76" i="1"/>
  <c r="G76" i="1" s="1"/>
  <c r="E72" i="1"/>
  <c r="E68" i="1"/>
  <c r="E64" i="1"/>
  <c r="E60" i="1"/>
  <c r="G60" i="1" s="1"/>
  <c r="E56" i="1"/>
  <c r="E52" i="1"/>
  <c r="E48" i="1"/>
  <c r="G61" i="1" s="1"/>
  <c r="E44" i="1"/>
  <c r="E40" i="1"/>
  <c r="E36" i="1"/>
  <c r="E32" i="1"/>
  <c r="E28" i="1"/>
  <c r="E24" i="1"/>
  <c r="E20" i="1"/>
  <c r="E16" i="1"/>
  <c r="E12" i="1"/>
  <c r="G54" i="1" l="1"/>
  <c r="G75" i="1"/>
  <c r="G49" i="1"/>
  <c r="G56" i="1"/>
  <c r="G72" i="1"/>
  <c r="G62" i="1"/>
  <c r="G78" i="1"/>
  <c r="G51" i="1"/>
  <c r="G67" i="1"/>
  <c r="G77" i="1"/>
  <c r="G53" i="1"/>
  <c r="G50" i="1"/>
  <c r="G66" i="1"/>
  <c r="G55" i="1"/>
  <c r="G71" i="1"/>
  <c r="G57" i="1"/>
  <c r="G69" i="1"/>
  <c r="G64" i="1"/>
  <c r="G70" i="1"/>
  <c r="G59" i="1"/>
  <c r="G73" i="1"/>
  <c r="G52" i="1"/>
  <c r="G68" i="1"/>
  <c r="G58" i="1"/>
  <c r="G74" i="1"/>
  <c r="G63" i="1"/>
  <c r="G65" i="1"/>
</calcChain>
</file>

<file path=xl/sharedStrings.xml><?xml version="1.0" encoding="utf-8"?>
<sst xmlns="http://schemas.openxmlformats.org/spreadsheetml/2006/main" count="33" uniqueCount="31">
  <si>
    <t>#</t>
  </si>
  <si>
    <t>Date Time, GMT-07:00</t>
  </si>
  <si>
    <t>CO2, ppm (LGR S/N: 1248735, SEN S/N: 1248735, LBL: Carbon Dioxide)</t>
  </si>
  <si>
    <t>Host Connected (LGR S/N: 1248735)</t>
  </si>
  <si>
    <t>Stopped (LGR S/N: 1248735)</t>
  </si>
  <si>
    <t>End Of File (LGR S/N: 1248735)</t>
  </si>
  <si>
    <t>Logged</t>
  </si>
  <si>
    <t>Terry Franklin</t>
  </si>
  <si>
    <t>Engr 115</t>
  </si>
  <si>
    <t>time (hr)</t>
  </si>
  <si>
    <t>assumption outside (ppm)=</t>
  </si>
  <si>
    <t>recorded outside (ppm)=</t>
  </si>
  <si>
    <t>conversion factor (ppm)=</t>
  </si>
  <si>
    <t>CO2 (ppm) after correction</t>
  </si>
  <si>
    <t>Plot Title: Conference room</t>
  </si>
  <si>
    <t>time (min</t>
  </si>
  <si>
    <t>Lamda  x t</t>
  </si>
  <si>
    <t>lamda (min)=</t>
  </si>
  <si>
    <t>lamda (hr)=</t>
  </si>
  <si>
    <t>Input Parameters</t>
  </si>
  <si>
    <t>Calculations</t>
  </si>
  <si>
    <t>Room Capacity</t>
  </si>
  <si>
    <r>
      <t>volume of room -m</t>
    </r>
    <r>
      <rPr>
        <vertAlign val="superscript"/>
        <sz val="11"/>
        <color theme="1"/>
        <rFont val="Calibri"/>
        <family val="2"/>
        <scheme val="minor"/>
      </rPr>
      <t>3</t>
    </r>
  </si>
  <si>
    <t>Ventilation Rate- scfm/person</t>
  </si>
  <si>
    <r>
      <t>volume of room- ft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</si>
  <si>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3.252 air exhchanges per hour </t>
  </si>
  <si>
    <t>Air exchange rate- (1/hr)</t>
  </si>
  <si>
    <t>Time to remove non-reactive chemical- hr</t>
  </si>
  <si>
    <t>The time it takes to remove non reactive material is about 0.93 hours.  I would recommend them to open windows if they were working with non-reactive chemicals.</t>
  </si>
  <si>
    <t xml:space="preserve">The ventilation rate is 11.7 scfm/person. This is less than the ASHRAC ventilation rate of 15 scfm/person.   These are relatively close rates but our room's rate is less. This means that the occupants should create more ventialtion and supply more air into the room. </t>
  </si>
  <si>
    <t>If the occupancy was 7 people, the rate would be a little more than 15scfm/person.  7 people  is what the occupancy of the room should 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</si>
</sst>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5117038483843"/>
        <bgColor theme="9" tint="0.599963377788628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33" borderId="10" xfId="0" applyFill="1" applyBorder="1"/>
    <xf numFmtId="0" fontId="0" fillId="34" borderId="10" xfId="0" applyFill="1" applyBorder="1"/>
    <xf numFmtId="164" fontId="0" fillId="34" borderId="10" xfId="0" applyNumberFormat="1" applyFill="1" applyBorder="1"/>
    <xf numFmtId="0" fontId="0" fillId="35" borderId="10" xfId="0" applyFill="1" applyBorder="1"/>
    <xf numFmtId="22" fontId="0" fillId="35" borderId="10" xfId="0" applyNumberFormat="1" applyFill="1" applyBorder="1"/>
    <xf numFmtId="164" fontId="0" fillId="35" borderId="10" xfId="0" applyNumberFormat="1" applyFill="1" applyBorder="1"/>
    <xf numFmtId="0" fontId="0" fillId="33" borderId="0" xfId="0" applyFill="1" applyBorder="1"/>
    <xf numFmtId="1" fontId="0" fillId="0" borderId="0" xfId="0" applyNumberFormat="1"/>
    <xf numFmtId="0" fontId="0" fillId="36" borderId="10" xfId="0" applyFill="1" applyBorder="1"/>
    <xf numFmtId="164" fontId="0" fillId="36" borderId="10" xfId="0" applyNumberFormat="1" applyFill="1" applyBorder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</a:t>
            </a:r>
            <a:r>
              <a:rPr lang="en-US" baseline="0"/>
              <a:t> vs. time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49122136462073E-2"/>
          <c:y val="8.4846517842630878E-2"/>
          <c:w val="0.89387798485949777"/>
          <c:h val="0.82311528949144519"/>
        </c:manualLayout>
      </c:layout>
      <c:scatterChart>
        <c:scatterStyle val="lineMarker"/>
        <c:varyColors val="0"/>
        <c:ser>
          <c:idx val="0"/>
          <c:order val="0"/>
          <c:tx>
            <c:v>Co2 (ppm)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'Conference Room'!$F$48:$F$77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'Conference Room'!$E$48:$E$77</c:f>
              <c:numCache>
                <c:formatCode>General</c:formatCode>
                <c:ptCount val="30"/>
                <c:pt idx="0">
                  <c:v>851.8</c:v>
                </c:pt>
                <c:pt idx="1">
                  <c:v>837.09999999999991</c:v>
                </c:pt>
                <c:pt idx="2">
                  <c:v>801.09999999999991</c:v>
                </c:pt>
                <c:pt idx="3">
                  <c:v>790.7</c:v>
                </c:pt>
                <c:pt idx="4">
                  <c:v>767.5</c:v>
                </c:pt>
                <c:pt idx="5">
                  <c:v>722.3</c:v>
                </c:pt>
                <c:pt idx="6">
                  <c:v>704</c:v>
                </c:pt>
                <c:pt idx="7">
                  <c:v>681.40000000000009</c:v>
                </c:pt>
                <c:pt idx="8">
                  <c:v>656.40000000000009</c:v>
                </c:pt>
                <c:pt idx="9">
                  <c:v>650.29999999999995</c:v>
                </c:pt>
                <c:pt idx="10">
                  <c:v>637.5</c:v>
                </c:pt>
                <c:pt idx="11">
                  <c:v>630.79999999999995</c:v>
                </c:pt>
                <c:pt idx="12">
                  <c:v>621.59999999999991</c:v>
                </c:pt>
                <c:pt idx="13">
                  <c:v>601.5</c:v>
                </c:pt>
                <c:pt idx="14">
                  <c:v>587.40000000000009</c:v>
                </c:pt>
                <c:pt idx="15">
                  <c:v>575.79999999999995</c:v>
                </c:pt>
                <c:pt idx="16">
                  <c:v>569.09999999999991</c:v>
                </c:pt>
                <c:pt idx="17">
                  <c:v>559.29999999999995</c:v>
                </c:pt>
                <c:pt idx="18">
                  <c:v>557.5</c:v>
                </c:pt>
                <c:pt idx="19">
                  <c:v>552.59999999999991</c:v>
                </c:pt>
                <c:pt idx="20">
                  <c:v>545.29999999999995</c:v>
                </c:pt>
                <c:pt idx="21">
                  <c:v>536.79999999999995</c:v>
                </c:pt>
                <c:pt idx="22">
                  <c:v>533.09999999999991</c:v>
                </c:pt>
                <c:pt idx="23">
                  <c:v>527</c:v>
                </c:pt>
                <c:pt idx="24">
                  <c:v>515.40000000000009</c:v>
                </c:pt>
                <c:pt idx="25">
                  <c:v>511.7</c:v>
                </c:pt>
                <c:pt idx="26">
                  <c:v>504.40000000000003</c:v>
                </c:pt>
                <c:pt idx="27">
                  <c:v>501.3</c:v>
                </c:pt>
                <c:pt idx="28">
                  <c:v>498.90000000000003</c:v>
                </c:pt>
                <c:pt idx="29">
                  <c:v>495.90000000000003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761616"/>
        <c:axId val="471762008"/>
      </c:scatterChart>
      <c:valAx>
        <c:axId val="47176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762008"/>
        <c:crosses val="autoZero"/>
        <c:crossBetween val="midCat"/>
      </c:valAx>
      <c:valAx>
        <c:axId val="47176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Co2 (ppm)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76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-ln((Cr-Cou)/(Co-Cou)) vs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770657650620212E-2"/>
          <c:y val="0.12346431143338576"/>
          <c:w val="0.91210178600284275"/>
          <c:h val="0.77179598444367714"/>
        </c:manualLayout>
      </c:layout>
      <c:scatterChart>
        <c:scatterStyle val="lineMarker"/>
        <c:varyColors val="0"/>
        <c:ser>
          <c:idx val="0"/>
          <c:order val="0"/>
          <c:tx>
            <c:v>-ln((Cr-Cou)/(Co-Cou))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1969922873057355"/>
                  <c:y val="0.16714954946373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35273100137424096"/>
                  <c:y val="0.119544802483296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'Conference Room'!$F$48:$F$78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'Conference Room'!$G$48:$G$77</c:f>
              <c:numCache>
                <c:formatCode>0.0000</c:formatCode>
                <c:ptCount val="30"/>
                <c:pt idx="0" formatCode="General">
                  <c:v>0</c:v>
                </c:pt>
                <c:pt idx="1">
                  <c:v>3.3077602164634137E-2</c:v>
                </c:pt>
                <c:pt idx="2">
                  <c:v>0.11902883125789585</c:v>
                </c:pt>
                <c:pt idx="3">
                  <c:v>0.14529960197287781</c:v>
                </c:pt>
                <c:pt idx="4">
                  <c:v>0.20651628538101147</c:v>
                </c:pt>
                <c:pt idx="5">
                  <c:v>0.33775681521251077</c:v>
                </c:pt>
                <c:pt idx="6">
                  <c:v>0.39621190262768102</c:v>
                </c:pt>
                <c:pt idx="7">
                  <c:v>0.47346245935361386</c:v>
                </c:pt>
                <c:pt idx="8">
                  <c:v>0.56650087898738755</c:v>
                </c:pt>
                <c:pt idx="9">
                  <c:v>0.59057940559617439</c:v>
                </c:pt>
                <c:pt idx="10">
                  <c:v>0.64307198055920689</c:v>
                </c:pt>
                <c:pt idx="11">
                  <c:v>0.67168806939995851</c:v>
                </c:pt>
                <c:pt idx="12">
                  <c:v>0.71236564916077438</c:v>
                </c:pt>
                <c:pt idx="13">
                  <c:v>0.80745022264716504</c:v>
                </c:pt>
                <c:pt idx="14">
                  <c:v>0.87999423422958045</c:v>
                </c:pt>
                <c:pt idx="15">
                  <c:v>0.94389261878282649</c:v>
                </c:pt>
                <c:pt idx="16">
                  <c:v>0.98274934812936865</c:v>
                </c:pt>
                <c:pt idx="17">
                  <c:v>1.0424503871179003</c:v>
                </c:pt>
                <c:pt idx="18">
                  <c:v>1.0538141457682151</c:v>
                </c:pt>
                <c:pt idx="19">
                  <c:v>1.0854194851835468</c:v>
                </c:pt>
                <c:pt idx="20">
                  <c:v>1.1344390334576659</c:v>
                </c:pt>
                <c:pt idx="21">
                  <c:v>1.1947195988454529</c:v>
                </c:pt>
                <c:pt idx="22">
                  <c:v>1.2221388786328375</c:v>
                </c:pt>
                <c:pt idx="23">
                  <c:v>1.2690525175753116</c:v>
                </c:pt>
                <c:pt idx="24">
                  <c:v>1.3648352499599028</c:v>
                </c:pt>
                <c:pt idx="25">
                  <c:v>1.3974228979587477</c:v>
                </c:pt>
                <c:pt idx="26">
                  <c:v>1.4650099285853642</c:v>
                </c:pt>
                <c:pt idx="27">
                  <c:v>1.495153192779265</c:v>
                </c:pt>
                <c:pt idx="28">
                  <c:v>1.5191303654052359</c:v>
                </c:pt>
                <c:pt idx="29">
                  <c:v>1.5499336221445099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868272"/>
        <c:axId val="386867880"/>
      </c:scatterChart>
      <c:valAx>
        <c:axId val="38686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67880"/>
        <c:crosses val="autoZero"/>
        <c:crossBetween val="midCat"/>
      </c:valAx>
      <c:valAx>
        <c:axId val="38686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lamda 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68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15</xdr:row>
      <xdr:rowOff>136072</xdr:rowOff>
    </xdr:from>
    <xdr:to>
      <xdr:col>4</xdr:col>
      <xdr:colOff>462643</xdr:colOff>
      <xdr:row>36</xdr:row>
      <xdr:rowOff>136073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45</xdr:row>
      <xdr:rowOff>9525</xdr:rowOff>
    </xdr:from>
    <xdr:to>
      <xdr:col>4</xdr:col>
      <xdr:colOff>54427</xdr:colOff>
      <xdr:row>68</xdr:row>
      <xdr:rowOff>163287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zoomScale="70" zoomScaleNormal="70" workbookViewId="0">
      <selection activeCell="H9" sqref="H9"/>
    </sheetView>
  </sheetViews>
  <sheetFormatPr defaultRowHeight="15" x14ac:dyDescent="0.25"/>
  <cols>
    <col min="1" max="1" width="22.7109375" customWidth="1"/>
    <col min="2" max="2" width="27.85546875" customWidth="1"/>
    <col min="3" max="3" width="60.5703125" customWidth="1"/>
    <col min="4" max="4" width="35.85546875" customWidth="1"/>
    <col min="5" max="5" width="31.5703125" customWidth="1"/>
    <col min="6" max="6" width="27.7109375" customWidth="1"/>
    <col min="7" max="7" width="43" customWidth="1"/>
    <col min="8" max="8" width="16.85546875" customWidth="1"/>
  </cols>
  <sheetData>
    <row r="1" spans="1:8" x14ac:dyDescent="0.25">
      <c r="A1" t="s">
        <v>7</v>
      </c>
      <c r="D1" t="s">
        <v>3</v>
      </c>
      <c r="E1" t="s">
        <v>4</v>
      </c>
      <c r="F1" t="s">
        <v>5</v>
      </c>
    </row>
    <row r="2" spans="1:8" x14ac:dyDescent="0.25">
      <c r="A2" s="2">
        <v>42306</v>
      </c>
    </row>
    <row r="3" spans="1:8" x14ac:dyDescent="0.25">
      <c r="A3" t="s">
        <v>8</v>
      </c>
    </row>
    <row r="4" spans="1:8" x14ac:dyDescent="0.25">
      <c r="A4" t="s">
        <v>14</v>
      </c>
      <c r="G4" t="s">
        <v>19</v>
      </c>
    </row>
    <row r="5" spans="1:8" x14ac:dyDescent="0.25">
      <c r="A5" s="6" t="s">
        <v>0</v>
      </c>
      <c r="B5" s="6" t="s">
        <v>1</v>
      </c>
      <c r="C5" s="6" t="s">
        <v>2</v>
      </c>
      <c r="D5" s="6" t="s">
        <v>9</v>
      </c>
      <c r="E5" s="6" t="s">
        <v>13</v>
      </c>
      <c r="G5" s="3" t="s">
        <v>10</v>
      </c>
      <c r="H5" s="3">
        <v>400</v>
      </c>
    </row>
    <row r="6" spans="1:8" x14ac:dyDescent="0.25">
      <c r="A6" s="6">
        <v>1</v>
      </c>
      <c r="B6" s="7">
        <v>42299.621793981481</v>
      </c>
      <c r="C6" s="6">
        <v>708.2</v>
      </c>
      <c r="D6" s="8">
        <f>A6/60</f>
        <v>1.6666666666666666E-2</v>
      </c>
      <c r="E6" s="6">
        <f t="shared" ref="E6:E37" si="0">C6+$H$7</f>
        <v>689.40000000000009</v>
      </c>
      <c r="G6" s="3" t="s">
        <v>11</v>
      </c>
      <c r="H6" s="3">
        <v>418.8</v>
      </c>
    </row>
    <row r="7" spans="1:8" x14ac:dyDescent="0.25">
      <c r="A7" s="6">
        <v>2</v>
      </c>
      <c r="B7" s="7">
        <v>42299.622488425928</v>
      </c>
      <c r="C7" s="6">
        <v>536.6</v>
      </c>
      <c r="D7" s="8">
        <f t="shared" ref="D7:D70" si="1">A7/60</f>
        <v>3.3333333333333333E-2</v>
      </c>
      <c r="E7" s="6">
        <f t="shared" si="0"/>
        <v>517.79999999999995</v>
      </c>
      <c r="G7" s="3" t="s">
        <v>12</v>
      </c>
      <c r="H7" s="3">
        <f>H5-H6</f>
        <v>-18.800000000000011</v>
      </c>
    </row>
    <row r="8" spans="1:8" ht="17.25" x14ac:dyDescent="0.25">
      <c r="A8" s="6">
        <v>3</v>
      </c>
      <c r="B8" s="7">
        <v>42299.623182870368</v>
      </c>
      <c r="C8" s="6">
        <v>456.7</v>
      </c>
      <c r="D8" s="8">
        <f t="shared" si="1"/>
        <v>0.05</v>
      </c>
      <c r="E8" s="6">
        <f t="shared" si="0"/>
        <v>437.9</v>
      </c>
      <c r="G8" s="3" t="s">
        <v>22</v>
      </c>
      <c r="H8" s="3">
        <v>61.3</v>
      </c>
    </row>
    <row r="9" spans="1:8" x14ac:dyDescent="0.25">
      <c r="A9" s="6">
        <v>4</v>
      </c>
      <c r="B9" s="7">
        <v>42299.623877314814</v>
      </c>
      <c r="C9" s="6">
        <v>442</v>
      </c>
      <c r="D9" s="8">
        <f t="shared" si="1"/>
        <v>6.6666666666666666E-2</v>
      </c>
      <c r="E9" s="6">
        <f t="shared" si="0"/>
        <v>423.2</v>
      </c>
      <c r="G9" s="3" t="s">
        <v>21</v>
      </c>
      <c r="H9" s="3">
        <v>10</v>
      </c>
    </row>
    <row r="10" spans="1:8" x14ac:dyDescent="0.25">
      <c r="A10" s="6">
        <v>5</v>
      </c>
      <c r="B10" s="7">
        <v>42299.624571759261</v>
      </c>
      <c r="C10" s="6">
        <v>446.9</v>
      </c>
      <c r="D10" s="8">
        <f t="shared" si="1"/>
        <v>8.3333333333333329E-2</v>
      </c>
      <c r="E10" s="6">
        <f t="shared" si="0"/>
        <v>428.09999999999997</v>
      </c>
    </row>
    <row r="11" spans="1:8" x14ac:dyDescent="0.25">
      <c r="A11" s="6">
        <v>6</v>
      </c>
      <c r="B11" s="7">
        <v>42299.6252662037</v>
      </c>
      <c r="C11" s="6">
        <v>449.9</v>
      </c>
      <c r="D11" s="8">
        <f t="shared" si="1"/>
        <v>0.1</v>
      </c>
      <c r="E11" s="6">
        <f t="shared" si="0"/>
        <v>431.09999999999997</v>
      </c>
    </row>
    <row r="12" spans="1:8" ht="17.25" x14ac:dyDescent="0.25">
      <c r="A12" s="6">
        <v>7</v>
      </c>
      <c r="B12" s="7">
        <v>42299.625960648147</v>
      </c>
      <c r="C12" s="6">
        <v>586.1</v>
      </c>
      <c r="D12" s="8">
        <f t="shared" si="1"/>
        <v>0.11666666666666667</v>
      </c>
      <c r="E12" s="6">
        <f t="shared" si="0"/>
        <v>567.29999999999995</v>
      </c>
      <c r="G12" s="9" t="s">
        <v>24</v>
      </c>
      <c r="H12" s="10">
        <f>H8/0.0283168466</f>
        <v>2164.7890694156599</v>
      </c>
    </row>
    <row r="13" spans="1:8" x14ac:dyDescent="0.25">
      <c r="A13" s="6">
        <v>8</v>
      </c>
      <c r="B13" s="7">
        <v>42299.626655092594</v>
      </c>
      <c r="C13" s="6">
        <v>509.8</v>
      </c>
      <c r="D13" s="8">
        <f t="shared" si="1"/>
        <v>0.13333333333333333</v>
      </c>
      <c r="E13" s="6">
        <f t="shared" si="0"/>
        <v>491</v>
      </c>
    </row>
    <row r="14" spans="1:8" x14ac:dyDescent="0.25">
      <c r="A14" s="6">
        <v>9</v>
      </c>
      <c r="B14" s="7">
        <v>42299.627349537041</v>
      </c>
      <c r="C14" s="6">
        <v>432.8</v>
      </c>
      <c r="D14" s="8">
        <f t="shared" si="1"/>
        <v>0.15</v>
      </c>
      <c r="E14" s="6">
        <f t="shared" si="0"/>
        <v>414</v>
      </c>
      <c r="G14" t="s">
        <v>20</v>
      </c>
    </row>
    <row r="15" spans="1:8" x14ac:dyDescent="0.25">
      <c r="A15" s="6">
        <v>10</v>
      </c>
      <c r="B15" s="7">
        <v>42299.62804398148</v>
      </c>
      <c r="C15" s="6">
        <v>431</v>
      </c>
      <c r="D15" s="8">
        <f t="shared" si="1"/>
        <v>0.16666666666666666</v>
      </c>
      <c r="E15" s="6">
        <f t="shared" si="0"/>
        <v>412.2</v>
      </c>
      <c r="G15" s="4" t="s">
        <v>26</v>
      </c>
      <c r="H15" s="4">
        <f>H23</f>
        <v>3.2519999999999998</v>
      </c>
    </row>
    <row r="16" spans="1:8" x14ac:dyDescent="0.25">
      <c r="A16" s="6">
        <v>11</v>
      </c>
      <c r="B16" s="7">
        <v>42299.628738425927</v>
      </c>
      <c r="C16" s="6">
        <v>523.20000000000005</v>
      </c>
      <c r="D16" s="8">
        <f t="shared" si="1"/>
        <v>0.18333333333333332</v>
      </c>
      <c r="E16" s="6">
        <f t="shared" si="0"/>
        <v>504.40000000000003</v>
      </c>
      <c r="G16" s="4" t="s">
        <v>27</v>
      </c>
      <c r="H16" s="5">
        <f>3/H15</f>
        <v>0.92250922509225097</v>
      </c>
    </row>
    <row r="17" spans="1:8" x14ac:dyDescent="0.25">
      <c r="A17" s="6">
        <v>12</v>
      </c>
      <c r="B17" s="7">
        <v>42299.629432870373</v>
      </c>
      <c r="C17" s="6">
        <v>812</v>
      </c>
      <c r="D17" s="8">
        <f t="shared" si="1"/>
        <v>0.2</v>
      </c>
      <c r="E17" s="6">
        <f t="shared" si="0"/>
        <v>793.2</v>
      </c>
      <c r="G17" s="4" t="s">
        <v>23</v>
      </c>
      <c r="H17" s="5">
        <f>((H12*H23)/(H9))*(1/60)</f>
        <v>11.733156756232876</v>
      </c>
    </row>
    <row r="18" spans="1:8" x14ac:dyDescent="0.25">
      <c r="A18" s="6">
        <v>13</v>
      </c>
      <c r="B18" s="7">
        <v>42299.630127314813</v>
      </c>
      <c r="C18" s="6">
        <v>744.2</v>
      </c>
      <c r="D18" s="8">
        <f t="shared" si="1"/>
        <v>0.21666666666666667</v>
      </c>
      <c r="E18" s="6">
        <f t="shared" si="0"/>
        <v>725.40000000000009</v>
      </c>
    </row>
    <row r="19" spans="1:8" x14ac:dyDescent="0.25">
      <c r="A19" s="6">
        <v>14</v>
      </c>
      <c r="B19" s="7">
        <v>42299.63082175926</v>
      </c>
      <c r="C19" s="6">
        <v>677</v>
      </c>
      <c r="D19" s="8">
        <f t="shared" si="1"/>
        <v>0.23333333333333334</v>
      </c>
      <c r="E19" s="6">
        <f t="shared" si="0"/>
        <v>658.2</v>
      </c>
    </row>
    <row r="20" spans="1:8" x14ac:dyDescent="0.25">
      <c r="A20" s="6">
        <v>15</v>
      </c>
      <c r="B20" s="7">
        <v>42299.631516203706</v>
      </c>
      <c r="C20" s="6">
        <v>648.4</v>
      </c>
      <c r="D20" s="8">
        <f t="shared" si="1"/>
        <v>0.25</v>
      </c>
      <c r="E20" s="6">
        <f t="shared" si="0"/>
        <v>629.59999999999991</v>
      </c>
    </row>
    <row r="21" spans="1:8" x14ac:dyDescent="0.25">
      <c r="A21" s="6">
        <v>16</v>
      </c>
      <c r="B21" s="7">
        <v>42299.632210648146</v>
      </c>
      <c r="C21" s="6">
        <v>659.3</v>
      </c>
      <c r="D21" s="8">
        <f t="shared" si="1"/>
        <v>0.26666666666666666</v>
      </c>
      <c r="E21" s="6">
        <f t="shared" si="0"/>
        <v>640.5</v>
      </c>
    </row>
    <row r="22" spans="1:8" x14ac:dyDescent="0.25">
      <c r="A22" s="6">
        <v>17</v>
      </c>
      <c r="B22" s="7">
        <v>42299.632905092592</v>
      </c>
      <c r="C22" s="6">
        <v>670.9</v>
      </c>
      <c r="D22" s="8">
        <f t="shared" si="1"/>
        <v>0.28333333333333333</v>
      </c>
      <c r="E22" s="6">
        <f t="shared" si="0"/>
        <v>652.09999999999991</v>
      </c>
      <c r="G22" t="s">
        <v>17</v>
      </c>
      <c r="H22">
        <v>5.4199999999999998E-2</v>
      </c>
    </row>
    <row r="23" spans="1:8" x14ac:dyDescent="0.25">
      <c r="A23" s="6">
        <v>18</v>
      </c>
      <c r="B23" s="7">
        <v>42299.633599537039</v>
      </c>
      <c r="C23" s="6">
        <v>710</v>
      </c>
      <c r="D23" s="8">
        <f t="shared" si="1"/>
        <v>0.3</v>
      </c>
      <c r="E23" s="6">
        <f t="shared" si="0"/>
        <v>691.2</v>
      </c>
      <c r="G23" t="s">
        <v>18</v>
      </c>
      <c r="H23">
        <f>H22*60</f>
        <v>3.2519999999999998</v>
      </c>
    </row>
    <row r="24" spans="1:8" x14ac:dyDescent="0.25">
      <c r="A24" s="6">
        <v>19</v>
      </c>
      <c r="B24" s="7">
        <v>42299.634293981479</v>
      </c>
      <c r="C24" s="6">
        <v>762.5</v>
      </c>
      <c r="D24" s="8">
        <f t="shared" si="1"/>
        <v>0.31666666666666665</v>
      </c>
      <c r="E24" s="6">
        <f t="shared" si="0"/>
        <v>743.7</v>
      </c>
    </row>
    <row r="25" spans="1:8" x14ac:dyDescent="0.25">
      <c r="A25" s="6">
        <v>20</v>
      </c>
      <c r="B25" s="7">
        <v>42299.634988425925</v>
      </c>
      <c r="C25" s="6">
        <v>763.7</v>
      </c>
      <c r="D25" s="8">
        <f t="shared" si="1"/>
        <v>0.33333333333333331</v>
      </c>
      <c r="E25" s="6">
        <f t="shared" si="0"/>
        <v>744.90000000000009</v>
      </c>
    </row>
    <row r="26" spans="1:8" x14ac:dyDescent="0.25">
      <c r="A26" s="6">
        <v>21</v>
      </c>
      <c r="B26" s="7">
        <v>42299.635682870372</v>
      </c>
      <c r="C26" s="6">
        <v>744.2</v>
      </c>
      <c r="D26" s="8">
        <f t="shared" si="1"/>
        <v>0.35</v>
      </c>
      <c r="E26" s="6">
        <f t="shared" si="0"/>
        <v>725.40000000000009</v>
      </c>
    </row>
    <row r="27" spans="1:8" x14ac:dyDescent="0.25">
      <c r="A27" s="6">
        <v>22</v>
      </c>
      <c r="B27" s="7">
        <v>42299.636377314811</v>
      </c>
      <c r="C27" s="6">
        <v>725.3</v>
      </c>
      <c r="D27" s="8">
        <f t="shared" si="1"/>
        <v>0.36666666666666664</v>
      </c>
      <c r="E27" s="6">
        <f t="shared" si="0"/>
        <v>706.5</v>
      </c>
    </row>
    <row r="28" spans="1:8" x14ac:dyDescent="0.25">
      <c r="A28" s="6">
        <v>23</v>
      </c>
      <c r="B28" s="7">
        <v>42299.637071759258</v>
      </c>
      <c r="C28" s="6">
        <v>731.4</v>
      </c>
      <c r="D28" s="8">
        <f t="shared" si="1"/>
        <v>0.38333333333333336</v>
      </c>
      <c r="E28" s="6">
        <f t="shared" si="0"/>
        <v>712.59999999999991</v>
      </c>
    </row>
    <row r="29" spans="1:8" x14ac:dyDescent="0.25">
      <c r="A29" s="6">
        <v>24</v>
      </c>
      <c r="B29" s="7">
        <v>42299.637766203705</v>
      </c>
      <c r="C29" s="6">
        <v>738.1</v>
      </c>
      <c r="D29" s="8">
        <f t="shared" si="1"/>
        <v>0.4</v>
      </c>
      <c r="E29" s="6">
        <f t="shared" si="0"/>
        <v>719.3</v>
      </c>
    </row>
    <row r="30" spans="1:8" x14ac:dyDescent="0.25">
      <c r="A30" s="6">
        <v>25</v>
      </c>
      <c r="B30" s="7">
        <v>42299.638460648152</v>
      </c>
      <c r="C30" s="6">
        <v>747.9</v>
      </c>
      <c r="D30" s="8">
        <f t="shared" si="1"/>
        <v>0.41666666666666669</v>
      </c>
      <c r="E30" s="6">
        <f t="shared" si="0"/>
        <v>729.09999999999991</v>
      </c>
    </row>
    <row r="31" spans="1:8" x14ac:dyDescent="0.25">
      <c r="A31" s="6">
        <v>26</v>
      </c>
      <c r="B31" s="7">
        <v>42299.639155092591</v>
      </c>
      <c r="C31" s="6">
        <v>747.9</v>
      </c>
      <c r="D31" s="8">
        <f t="shared" si="1"/>
        <v>0.43333333333333335</v>
      </c>
      <c r="E31" s="6">
        <f t="shared" si="0"/>
        <v>729.09999999999991</v>
      </c>
    </row>
    <row r="32" spans="1:8" x14ac:dyDescent="0.25">
      <c r="A32" s="6">
        <v>27</v>
      </c>
      <c r="B32" s="7">
        <v>42299.639849537038</v>
      </c>
      <c r="C32" s="6">
        <v>742.4</v>
      </c>
      <c r="D32" s="8">
        <f t="shared" si="1"/>
        <v>0.45</v>
      </c>
      <c r="E32" s="6">
        <f t="shared" si="0"/>
        <v>723.59999999999991</v>
      </c>
    </row>
    <row r="33" spans="1:7" x14ac:dyDescent="0.25">
      <c r="A33" s="6">
        <v>28</v>
      </c>
      <c r="B33" s="7">
        <v>42299.640543981484</v>
      </c>
      <c r="C33" s="6">
        <v>747.3</v>
      </c>
      <c r="D33" s="8">
        <f t="shared" si="1"/>
        <v>0.46666666666666667</v>
      </c>
      <c r="E33" s="6">
        <f t="shared" si="0"/>
        <v>728.5</v>
      </c>
    </row>
    <row r="34" spans="1:7" x14ac:dyDescent="0.25">
      <c r="A34" s="6">
        <v>29</v>
      </c>
      <c r="B34" s="7">
        <v>42299.641238425924</v>
      </c>
      <c r="C34" s="6">
        <v>749.1</v>
      </c>
      <c r="D34" s="8">
        <f t="shared" si="1"/>
        <v>0.48333333333333334</v>
      </c>
      <c r="E34" s="6">
        <f t="shared" si="0"/>
        <v>730.3</v>
      </c>
    </row>
    <row r="35" spans="1:7" x14ac:dyDescent="0.25">
      <c r="A35" s="6">
        <v>30</v>
      </c>
      <c r="B35" s="7">
        <v>42299.641932870371</v>
      </c>
      <c r="C35" s="6">
        <v>750.9</v>
      </c>
      <c r="D35" s="8">
        <f t="shared" si="1"/>
        <v>0.5</v>
      </c>
      <c r="E35" s="6">
        <f t="shared" si="0"/>
        <v>732.09999999999991</v>
      </c>
    </row>
    <row r="36" spans="1:7" x14ac:dyDescent="0.25">
      <c r="A36" s="6">
        <v>31</v>
      </c>
      <c r="B36" s="7">
        <v>42299.642627314817</v>
      </c>
      <c r="C36" s="6">
        <v>754</v>
      </c>
      <c r="D36" s="8">
        <f t="shared" si="1"/>
        <v>0.51666666666666672</v>
      </c>
      <c r="E36" s="6">
        <f t="shared" si="0"/>
        <v>735.2</v>
      </c>
    </row>
    <row r="37" spans="1:7" x14ac:dyDescent="0.25">
      <c r="A37" s="6">
        <v>32</v>
      </c>
      <c r="B37" s="7">
        <v>42299.643321759257</v>
      </c>
      <c r="C37" s="6">
        <v>754</v>
      </c>
      <c r="D37" s="8">
        <f t="shared" si="1"/>
        <v>0.53333333333333333</v>
      </c>
      <c r="E37" s="6">
        <f t="shared" si="0"/>
        <v>735.2</v>
      </c>
    </row>
    <row r="38" spans="1:7" x14ac:dyDescent="0.25">
      <c r="A38" s="6">
        <v>33</v>
      </c>
      <c r="B38" s="7">
        <v>42299.644016203703</v>
      </c>
      <c r="C38" s="6">
        <v>752.7</v>
      </c>
      <c r="D38" s="8">
        <f t="shared" si="1"/>
        <v>0.55000000000000004</v>
      </c>
      <c r="E38" s="6">
        <f t="shared" ref="E38:E69" si="2">C38+$H$7</f>
        <v>733.90000000000009</v>
      </c>
    </row>
    <row r="39" spans="1:7" x14ac:dyDescent="0.25">
      <c r="A39" s="6">
        <v>34</v>
      </c>
      <c r="B39" s="7">
        <v>42299.64471064815</v>
      </c>
      <c r="C39" s="6">
        <v>763.7</v>
      </c>
      <c r="D39" s="8">
        <f t="shared" si="1"/>
        <v>0.56666666666666665</v>
      </c>
      <c r="E39" s="6">
        <f t="shared" si="2"/>
        <v>744.90000000000009</v>
      </c>
    </row>
    <row r="40" spans="1:7" x14ac:dyDescent="0.25">
      <c r="A40" s="6">
        <v>35</v>
      </c>
      <c r="B40" s="7">
        <v>42299.645405092589</v>
      </c>
      <c r="C40" s="6">
        <v>774.7</v>
      </c>
      <c r="D40" s="8">
        <f t="shared" si="1"/>
        <v>0.58333333333333337</v>
      </c>
      <c r="E40" s="6">
        <f t="shared" si="2"/>
        <v>755.90000000000009</v>
      </c>
    </row>
    <row r="41" spans="1:7" x14ac:dyDescent="0.25">
      <c r="A41" s="6">
        <v>36</v>
      </c>
      <c r="B41" s="7">
        <v>42299.646099537036</v>
      </c>
      <c r="C41" s="6">
        <v>794.9</v>
      </c>
      <c r="D41" s="8">
        <f t="shared" si="1"/>
        <v>0.6</v>
      </c>
      <c r="E41" s="6">
        <f t="shared" si="2"/>
        <v>776.09999999999991</v>
      </c>
    </row>
    <row r="42" spans="1:7" x14ac:dyDescent="0.25">
      <c r="A42" s="6">
        <v>37</v>
      </c>
      <c r="B42" s="7">
        <v>42299.646793981483</v>
      </c>
      <c r="C42" s="6">
        <v>808.9</v>
      </c>
      <c r="D42" s="8">
        <f t="shared" si="1"/>
        <v>0.6166666666666667</v>
      </c>
      <c r="E42" s="6">
        <f t="shared" si="2"/>
        <v>790.09999999999991</v>
      </c>
    </row>
    <row r="43" spans="1:7" x14ac:dyDescent="0.25">
      <c r="A43" s="6">
        <v>38</v>
      </c>
      <c r="B43" s="7">
        <v>42299.647488425922</v>
      </c>
      <c r="C43" s="6">
        <v>805.9</v>
      </c>
      <c r="D43" s="8">
        <f t="shared" si="1"/>
        <v>0.6333333333333333</v>
      </c>
      <c r="E43" s="6">
        <f t="shared" si="2"/>
        <v>787.09999999999991</v>
      </c>
    </row>
    <row r="44" spans="1:7" x14ac:dyDescent="0.25">
      <c r="A44" s="6">
        <v>39</v>
      </c>
      <c r="B44" s="7">
        <v>42299.648182870369</v>
      </c>
      <c r="C44" s="6">
        <v>804</v>
      </c>
      <c r="D44" s="8">
        <f t="shared" si="1"/>
        <v>0.65</v>
      </c>
      <c r="E44" s="6">
        <f t="shared" si="2"/>
        <v>785.2</v>
      </c>
    </row>
    <row r="45" spans="1:7" x14ac:dyDescent="0.25">
      <c r="A45" s="6">
        <v>40</v>
      </c>
      <c r="B45" s="7">
        <v>42299.648877314816</v>
      </c>
      <c r="C45" s="6">
        <v>805.9</v>
      </c>
      <c r="D45" s="8">
        <f t="shared" si="1"/>
        <v>0.66666666666666663</v>
      </c>
      <c r="E45" s="6">
        <f t="shared" si="2"/>
        <v>787.09999999999991</v>
      </c>
    </row>
    <row r="46" spans="1:7" x14ac:dyDescent="0.25">
      <c r="A46" s="6">
        <v>41</v>
      </c>
      <c r="B46" s="7">
        <v>42299.649571759262</v>
      </c>
      <c r="C46" s="6">
        <v>799.1</v>
      </c>
      <c r="D46" s="8">
        <f t="shared" si="1"/>
        <v>0.68333333333333335</v>
      </c>
      <c r="E46" s="6">
        <f t="shared" si="2"/>
        <v>780.3</v>
      </c>
    </row>
    <row r="47" spans="1:7" x14ac:dyDescent="0.25">
      <c r="A47" s="6">
        <v>42</v>
      </c>
      <c r="B47" s="7">
        <v>42299.650266203702</v>
      </c>
      <c r="C47" s="6">
        <v>797.3</v>
      </c>
      <c r="D47" s="8">
        <f t="shared" si="1"/>
        <v>0.7</v>
      </c>
      <c r="E47" s="6">
        <f t="shared" si="2"/>
        <v>778.5</v>
      </c>
      <c r="F47" s="11" t="s">
        <v>15</v>
      </c>
      <c r="G47" s="11" t="s">
        <v>16</v>
      </c>
    </row>
    <row r="48" spans="1:7" x14ac:dyDescent="0.25">
      <c r="A48" s="6">
        <v>43</v>
      </c>
      <c r="B48" s="7">
        <v>42299.650960648149</v>
      </c>
      <c r="C48" s="6">
        <v>870.6</v>
      </c>
      <c r="D48" s="8">
        <f t="shared" si="1"/>
        <v>0.71666666666666667</v>
      </c>
      <c r="E48" s="6">
        <f t="shared" si="2"/>
        <v>851.8</v>
      </c>
      <c r="F48" s="11">
        <v>0</v>
      </c>
      <c r="G48" s="11">
        <v>0</v>
      </c>
    </row>
    <row r="49" spans="1:7" x14ac:dyDescent="0.25">
      <c r="A49" s="6">
        <v>44</v>
      </c>
      <c r="B49" s="7">
        <v>42299.651655092595</v>
      </c>
      <c r="C49" s="6">
        <v>855.9</v>
      </c>
      <c r="D49" s="8">
        <f t="shared" si="1"/>
        <v>0.73333333333333328</v>
      </c>
      <c r="E49" s="6">
        <f t="shared" si="2"/>
        <v>837.09999999999991</v>
      </c>
      <c r="F49" s="11">
        <v>1</v>
      </c>
      <c r="G49" s="12">
        <f t="shared" ref="G49:G78" si="3">-LN((E49-400)/($E$48-400))</f>
        <v>3.3077602164634137E-2</v>
      </c>
    </row>
    <row r="50" spans="1:7" x14ac:dyDescent="0.25">
      <c r="A50" s="6">
        <v>45</v>
      </c>
      <c r="B50" s="7">
        <v>42299.652349537035</v>
      </c>
      <c r="C50" s="6">
        <v>819.9</v>
      </c>
      <c r="D50" s="8">
        <f t="shared" si="1"/>
        <v>0.75</v>
      </c>
      <c r="E50" s="6">
        <f t="shared" si="2"/>
        <v>801.09999999999991</v>
      </c>
      <c r="F50" s="11">
        <v>2</v>
      </c>
      <c r="G50" s="12">
        <f t="shared" si="3"/>
        <v>0.11902883125789585</v>
      </c>
    </row>
    <row r="51" spans="1:7" x14ac:dyDescent="0.25">
      <c r="A51" s="6">
        <v>46</v>
      </c>
      <c r="B51" s="7">
        <v>42299.653043981481</v>
      </c>
      <c r="C51" s="6">
        <v>809.5</v>
      </c>
      <c r="D51" s="8">
        <f t="shared" si="1"/>
        <v>0.76666666666666672</v>
      </c>
      <c r="E51" s="6">
        <f t="shared" si="2"/>
        <v>790.7</v>
      </c>
      <c r="F51" s="11">
        <v>3</v>
      </c>
      <c r="G51" s="12">
        <f t="shared" si="3"/>
        <v>0.14529960197287781</v>
      </c>
    </row>
    <row r="52" spans="1:7" x14ac:dyDescent="0.25">
      <c r="A52" s="6">
        <v>47</v>
      </c>
      <c r="B52" s="7">
        <v>42299.653738425928</v>
      </c>
      <c r="C52" s="6">
        <v>786.3</v>
      </c>
      <c r="D52" s="8">
        <f t="shared" si="1"/>
        <v>0.78333333333333333</v>
      </c>
      <c r="E52" s="6">
        <f t="shared" si="2"/>
        <v>767.5</v>
      </c>
      <c r="F52" s="11">
        <v>4</v>
      </c>
      <c r="G52" s="12">
        <f t="shared" si="3"/>
        <v>0.20651628538101147</v>
      </c>
    </row>
    <row r="53" spans="1:7" x14ac:dyDescent="0.25">
      <c r="A53" s="6">
        <v>48</v>
      </c>
      <c r="B53" s="7">
        <v>42299.654432870368</v>
      </c>
      <c r="C53" s="6">
        <v>741.1</v>
      </c>
      <c r="D53" s="8">
        <f t="shared" si="1"/>
        <v>0.8</v>
      </c>
      <c r="E53" s="6">
        <f t="shared" si="2"/>
        <v>722.3</v>
      </c>
      <c r="F53" s="11">
        <v>5</v>
      </c>
      <c r="G53" s="12">
        <f t="shared" si="3"/>
        <v>0.33775681521251077</v>
      </c>
    </row>
    <row r="54" spans="1:7" x14ac:dyDescent="0.25">
      <c r="A54" s="6">
        <v>49</v>
      </c>
      <c r="B54" s="7">
        <v>42299.655127314814</v>
      </c>
      <c r="C54" s="6">
        <v>722.8</v>
      </c>
      <c r="D54" s="8">
        <f t="shared" si="1"/>
        <v>0.81666666666666665</v>
      </c>
      <c r="E54" s="6">
        <f t="shared" si="2"/>
        <v>704</v>
      </c>
      <c r="F54" s="11">
        <v>6</v>
      </c>
      <c r="G54" s="12">
        <f t="shared" si="3"/>
        <v>0.39621190262768102</v>
      </c>
    </row>
    <row r="55" spans="1:7" x14ac:dyDescent="0.25">
      <c r="A55" s="6">
        <v>50</v>
      </c>
      <c r="B55" s="7">
        <v>42299.655821759261</v>
      </c>
      <c r="C55" s="6">
        <v>700.2</v>
      </c>
      <c r="D55" s="8">
        <f t="shared" si="1"/>
        <v>0.83333333333333337</v>
      </c>
      <c r="E55" s="6">
        <f t="shared" si="2"/>
        <v>681.40000000000009</v>
      </c>
      <c r="F55" s="11">
        <v>7</v>
      </c>
      <c r="G55" s="12">
        <f t="shared" si="3"/>
        <v>0.47346245935361386</v>
      </c>
    </row>
    <row r="56" spans="1:7" x14ac:dyDescent="0.25">
      <c r="A56" s="6">
        <v>51</v>
      </c>
      <c r="B56" s="7">
        <v>42299.6565162037</v>
      </c>
      <c r="C56" s="6">
        <v>675.2</v>
      </c>
      <c r="D56" s="8">
        <f t="shared" si="1"/>
        <v>0.85</v>
      </c>
      <c r="E56" s="6">
        <f t="shared" si="2"/>
        <v>656.40000000000009</v>
      </c>
      <c r="F56" s="11">
        <v>8</v>
      </c>
      <c r="G56" s="12">
        <f t="shared" si="3"/>
        <v>0.56650087898738755</v>
      </c>
    </row>
    <row r="57" spans="1:7" x14ac:dyDescent="0.25">
      <c r="A57" s="6">
        <v>52</v>
      </c>
      <c r="B57" s="7">
        <v>42299.657210648147</v>
      </c>
      <c r="C57" s="6">
        <v>669.1</v>
      </c>
      <c r="D57" s="8">
        <f t="shared" si="1"/>
        <v>0.8666666666666667</v>
      </c>
      <c r="E57" s="6">
        <f t="shared" si="2"/>
        <v>650.29999999999995</v>
      </c>
      <c r="F57" s="11">
        <v>9</v>
      </c>
      <c r="G57" s="12">
        <f t="shared" si="3"/>
        <v>0.59057940559617439</v>
      </c>
    </row>
    <row r="58" spans="1:7" x14ac:dyDescent="0.25">
      <c r="A58" s="6">
        <v>53</v>
      </c>
      <c r="B58" s="7">
        <v>42299.657905092594</v>
      </c>
      <c r="C58" s="6">
        <v>656.3</v>
      </c>
      <c r="D58" s="8">
        <f t="shared" si="1"/>
        <v>0.8833333333333333</v>
      </c>
      <c r="E58" s="6">
        <f t="shared" si="2"/>
        <v>637.5</v>
      </c>
      <c r="F58" s="11">
        <v>10</v>
      </c>
      <c r="G58" s="12">
        <f t="shared" si="3"/>
        <v>0.64307198055920689</v>
      </c>
    </row>
    <row r="59" spans="1:7" x14ac:dyDescent="0.25">
      <c r="A59" s="6">
        <v>54</v>
      </c>
      <c r="B59" s="7">
        <v>42299.658599537041</v>
      </c>
      <c r="C59" s="6">
        <v>649.6</v>
      </c>
      <c r="D59" s="8">
        <f t="shared" si="1"/>
        <v>0.9</v>
      </c>
      <c r="E59" s="6">
        <f t="shared" si="2"/>
        <v>630.79999999999995</v>
      </c>
      <c r="F59" s="11">
        <v>11</v>
      </c>
      <c r="G59" s="12">
        <f t="shared" si="3"/>
        <v>0.67168806939995851</v>
      </c>
    </row>
    <row r="60" spans="1:7" x14ac:dyDescent="0.25">
      <c r="A60" s="6">
        <v>55</v>
      </c>
      <c r="B60" s="7">
        <v>42299.65929398148</v>
      </c>
      <c r="C60" s="6">
        <v>640.4</v>
      </c>
      <c r="D60" s="8">
        <f t="shared" si="1"/>
        <v>0.91666666666666663</v>
      </c>
      <c r="E60" s="6">
        <f t="shared" si="2"/>
        <v>621.59999999999991</v>
      </c>
      <c r="F60" s="11">
        <v>12</v>
      </c>
      <c r="G60" s="12">
        <f t="shared" si="3"/>
        <v>0.71236564916077438</v>
      </c>
    </row>
    <row r="61" spans="1:7" x14ac:dyDescent="0.25">
      <c r="A61" s="6">
        <v>56</v>
      </c>
      <c r="B61" s="7">
        <v>42299.659988425927</v>
      </c>
      <c r="C61" s="6">
        <v>620.29999999999995</v>
      </c>
      <c r="D61" s="8">
        <f t="shared" si="1"/>
        <v>0.93333333333333335</v>
      </c>
      <c r="E61" s="6">
        <f t="shared" si="2"/>
        <v>601.5</v>
      </c>
      <c r="F61" s="11">
        <v>13</v>
      </c>
      <c r="G61" s="12">
        <f t="shared" si="3"/>
        <v>0.80745022264716504</v>
      </c>
    </row>
    <row r="62" spans="1:7" x14ac:dyDescent="0.25">
      <c r="A62" s="6">
        <v>57</v>
      </c>
      <c r="B62" s="7">
        <v>42299.660682870373</v>
      </c>
      <c r="C62" s="6">
        <v>606.20000000000005</v>
      </c>
      <c r="D62" s="8">
        <f t="shared" si="1"/>
        <v>0.95</v>
      </c>
      <c r="E62" s="6">
        <f t="shared" si="2"/>
        <v>587.40000000000009</v>
      </c>
      <c r="F62" s="11">
        <v>14</v>
      </c>
      <c r="G62" s="12">
        <f t="shared" si="3"/>
        <v>0.87999423422958045</v>
      </c>
    </row>
    <row r="63" spans="1:7" x14ac:dyDescent="0.25">
      <c r="A63" s="6">
        <v>58</v>
      </c>
      <c r="B63" s="7">
        <v>42299.661377314813</v>
      </c>
      <c r="C63" s="6">
        <v>594.6</v>
      </c>
      <c r="D63" s="8">
        <f t="shared" si="1"/>
        <v>0.96666666666666667</v>
      </c>
      <c r="E63" s="6">
        <f t="shared" si="2"/>
        <v>575.79999999999995</v>
      </c>
      <c r="F63" s="11">
        <v>15</v>
      </c>
      <c r="G63" s="12">
        <f t="shared" si="3"/>
        <v>0.94389261878282649</v>
      </c>
    </row>
    <row r="64" spans="1:7" x14ac:dyDescent="0.25">
      <c r="A64" s="6">
        <v>59</v>
      </c>
      <c r="B64" s="7">
        <v>42299.66207175926</v>
      </c>
      <c r="C64" s="6">
        <v>587.9</v>
      </c>
      <c r="D64" s="8">
        <f t="shared" si="1"/>
        <v>0.98333333333333328</v>
      </c>
      <c r="E64" s="6">
        <f t="shared" si="2"/>
        <v>569.09999999999991</v>
      </c>
      <c r="F64" s="11">
        <v>16</v>
      </c>
      <c r="G64" s="12">
        <f t="shared" si="3"/>
        <v>0.98274934812936865</v>
      </c>
    </row>
    <row r="65" spans="1:7" x14ac:dyDescent="0.25">
      <c r="A65" s="6">
        <v>60</v>
      </c>
      <c r="B65" s="7">
        <v>42299.662766203706</v>
      </c>
      <c r="C65" s="6">
        <v>578.1</v>
      </c>
      <c r="D65" s="8">
        <f t="shared" si="1"/>
        <v>1</v>
      </c>
      <c r="E65" s="6">
        <f t="shared" si="2"/>
        <v>559.29999999999995</v>
      </c>
      <c r="F65" s="11">
        <v>17</v>
      </c>
      <c r="G65" s="12">
        <f t="shared" si="3"/>
        <v>1.0424503871179003</v>
      </c>
    </row>
    <row r="66" spans="1:7" x14ac:dyDescent="0.25">
      <c r="A66" s="6">
        <v>61</v>
      </c>
      <c r="B66" s="7">
        <v>42299.663460648146</v>
      </c>
      <c r="C66" s="6">
        <v>576.29999999999995</v>
      </c>
      <c r="D66" s="8">
        <f t="shared" si="1"/>
        <v>1.0166666666666666</v>
      </c>
      <c r="E66" s="6">
        <f t="shared" si="2"/>
        <v>557.5</v>
      </c>
      <c r="F66" s="11">
        <v>18</v>
      </c>
      <c r="G66" s="12">
        <f t="shared" si="3"/>
        <v>1.0538141457682151</v>
      </c>
    </row>
    <row r="67" spans="1:7" x14ac:dyDescent="0.25">
      <c r="A67" s="6">
        <v>62</v>
      </c>
      <c r="B67" s="7">
        <v>42299.664155092592</v>
      </c>
      <c r="C67" s="6">
        <v>571.4</v>
      </c>
      <c r="D67" s="8">
        <f t="shared" si="1"/>
        <v>1.0333333333333334</v>
      </c>
      <c r="E67" s="6">
        <f t="shared" si="2"/>
        <v>552.59999999999991</v>
      </c>
      <c r="F67" s="11">
        <v>19</v>
      </c>
      <c r="G67" s="12">
        <f t="shared" si="3"/>
        <v>1.0854194851835468</v>
      </c>
    </row>
    <row r="68" spans="1:7" x14ac:dyDescent="0.25">
      <c r="A68" s="6">
        <v>63</v>
      </c>
      <c r="B68" s="7">
        <v>42299.664849537039</v>
      </c>
      <c r="C68" s="6">
        <v>564.1</v>
      </c>
      <c r="D68" s="8">
        <f t="shared" si="1"/>
        <v>1.05</v>
      </c>
      <c r="E68" s="6">
        <f t="shared" si="2"/>
        <v>545.29999999999995</v>
      </c>
      <c r="F68" s="11">
        <v>20</v>
      </c>
      <c r="G68" s="12">
        <f t="shared" si="3"/>
        <v>1.1344390334576659</v>
      </c>
    </row>
    <row r="69" spans="1:7" x14ac:dyDescent="0.25">
      <c r="A69" s="6">
        <v>64</v>
      </c>
      <c r="B69" s="7">
        <v>42299.665543981479</v>
      </c>
      <c r="C69" s="6">
        <v>555.6</v>
      </c>
      <c r="D69" s="8">
        <f t="shared" si="1"/>
        <v>1.0666666666666667</v>
      </c>
      <c r="E69" s="6">
        <f t="shared" si="2"/>
        <v>536.79999999999995</v>
      </c>
      <c r="F69" s="11">
        <v>21</v>
      </c>
      <c r="G69" s="12">
        <f t="shared" si="3"/>
        <v>1.1947195988454529</v>
      </c>
    </row>
    <row r="70" spans="1:7" x14ac:dyDescent="0.25">
      <c r="A70" s="6">
        <v>65</v>
      </c>
      <c r="B70" s="7">
        <v>42299.666238425925</v>
      </c>
      <c r="C70" s="6">
        <v>551.9</v>
      </c>
      <c r="D70" s="8">
        <f t="shared" si="1"/>
        <v>1.0833333333333333</v>
      </c>
      <c r="E70" s="6">
        <f t="shared" ref="E70:E96" si="4">C70+$H$7</f>
        <v>533.09999999999991</v>
      </c>
      <c r="F70" s="11">
        <v>22</v>
      </c>
      <c r="G70" s="12">
        <f t="shared" si="3"/>
        <v>1.2221388786328375</v>
      </c>
    </row>
    <row r="71" spans="1:7" x14ac:dyDescent="0.25">
      <c r="A71" s="6">
        <v>66</v>
      </c>
      <c r="B71" s="7">
        <v>42299.666932870372</v>
      </c>
      <c r="C71" s="6">
        <v>545.79999999999995</v>
      </c>
      <c r="D71" s="8">
        <f t="shared" ref="D71:D96" si="5">A71/60</f>
        <v>1.1000000000000001</v>
      </c>
      <c r="E71" s="6">
        <f t="shared" si="4"/>
        <v>527</v>
      </c>
      <c r="F71" s="11">
        <v>23</v>
      </c>
      <c r="G71" s="12">
        <f t="shared" si="3"/>
        <v>1.2690525175753116</v>
      </c>
    </row>
    <row r="72" spans="1:7" x14ac:dyDescent="0.25">
      <c r="A72" s="6">
        <v>67</v>
      </c>
      <c r="B72" s="7">
        <v>42299.667627314811</v>
      </c>
      <c r="C72" s="6">
        <v>534.20000000000005</v>
      </c>
      <c r="D72" s="8">
        <f t="shared" si="5"/>
        <v>1.1166666666666667</v>
      </c>
      <c r="E72" s="6">
        <f t="shared" si="4"/>
        <v>515.40000000000009</v>
      </c>
      <c r="F72" s="11">
        <v>24</v>
      </c>
      <c r="G72" s="12">
        <f t="shared" si="3"/>
        <v>1.3648352499599028</v>
      </c>
    </row>
    <row r="73" spans="1:7" x14ac:dyDescent="0.25">
      <c r="A73" s="6">
        <v>68</v>
      </c>
      <c r="B73" s="7">
        <v>42299.668321759258</v>
      </c>
      <c r="C73" s="6">
        <v>530.5</v>
      </c>
      <c r="D73" s="8">
        <f t="shared" si="5"/>
        <v>1.1333333333333333</v>
      </c>
      <c r="E73" s="6">
        <f t="shared" si="4"/>
        <v>511.7</v>
      </c>
      <c r="F73" s="11">
        <v>25</v>
      </c>
      <c r="G73" s="12">
        <f t="shared" si="3"/>
        <v>1.3974228979587477</v>
      </c>
    </row>
    <row r="74" spans="1:7" x14ac:dyDescent="0.25">
      <c r="A74" s="6">
        <v>69</v>
      </c>
      <c r="B74" s="7">
        <v>42299.669016203705</v>
      </c>
      <c r="C74" s="6">
        <v>523.20000000000005</v>
      </c>
      <c r="D74" s="8">
        <f t="shared" si="5"/>
        <v>1.1499999999999999</v>
      </c>
      <c r="E74" s="6">
        <f t="shared" si="4"/>
        <v>504.40000000000003</v>
      </c>
      <c r="F74" s="11">
        <v>26</v>
      </c>
      <c r="G74" s="12">
        <f t="shared" si="3"/>
        <v>1.4650099285853642</v>
      </c>
    </row>
    <row r="75" spans="1:7" x14ac:dyDescent="0.25">
      <c r="A75" s="6">
        <v>70</v>
      </c>
      <c r="B75" s="7">
        <v>42299.669710648152</v>
      </c>
      <c r="C75" s="6">
        <v>520.1</v>
      </c>
      <c r="D75" s="8">
        <f t="shared" si="5"/>
        <v>1.1666666666666667</v>
      </c>
      <c r="E75" s="6">
        <f t="shared" si="4"/>
        <v>501.3</v>
      </c>
      <c r="F75" s="11">
        <v>27</v>
      </c>
      <c r="G75" s="12">
        <f t="shared" si="3"/>
        <v>1.495153192779265</v>
      </c>
    </row>
    <row r="76" spans="1:7" x14ac:dyDescent="0.25">
      <c r="A76" s="6">
        <v>71</v>
      </c>
      <c r="B76" s="7">
        <v>42299.670405092591</v>
      </c>
      <c r="C76" s="6">
        <v>517.70000000000005</v>
      </c>
      <c r="D76" s="8">
        <f t="shared" si="5"/>
        <v>1.1833333333333333</v>
      </c>
      <c r="E76" s="6">
        <f t="shared" si="4"/>
        <v>498.90000000000003</v>
      </c>
      <c r="F76" s="11">
        <v>28</v>
      </c>
      <c r="G76" s="12">
        <f t="shared" si="3"/>
        <v>1.5191303654052359</v>
      </c>
    </row>
    <row r="77" spans="1:7" x14ac:dyDescent="0.25">
      <c r="A77" s="6">
        <v>72</v>
      </c>
      <c r="B77" s="7">
        <v>42299.671099537038</v>
      </c>
      <c r="C77" s="6">
        <v>514.70000000000005</v>
      </c>
      <c r="D77" s="8">
        <f t="shared" si="5"/>
        <v>1.2</v>
      </c>
      <c r="E77" s="6">
        <f t="shared" si="4"/>
        <v>495.90000000000003</v>
      </c>
      <c r="F77" s="11">
        <v>29</v>
      </c>
      <c r="G77" s="12">
        <f t="shared" si="3"/>
        <v>1.5499336221445099</v>
      </c>
    </row>
    <row r="78" spans="1:7" x14ac:dyDescent="0.25">
      <c r="A78" s="6">
        <v>73</v>
      </c>
      <c r="B78" s="7">
        <v>42299.671793981484</v>
      </c>
      <c r="C78" s="6">
        <v>585.5</v>
      </c>
      <c r="D78" s="8">
        <f t="shared" si="5"/>
        <v>1.2166666666666666</v>
      </c>
      <c r="E78" s="6">
        <f t="shared" si="4"/>
        <v>566.70000000000005</v>
      </c>
      <c r="F78" s="11">
        <v>30</v>
      </c>
      <c r="G78" s="12">
        <f t="shared" si="3"/>
        <v>0.99704381427715416</v>
      </c>
    </row>
    <row r="79" spans="1:7" x14ac:dyDescent="0.25">
      <c r="A79" s="6">
        <v>74</v>
      </c>
      <c r="B79" s="7">
        <v>42299.672488425924</v>
      </c>
      <c r="C79" s="6">
        <v>630</v>
      </c>
      <c r="D79" s="8">
        <f t="shared" si="5"/>
        <v>1.2333333333333334</v>
      </c>
      <c r="E79" s="6">
        <f t="shared" si="4"/>
        <v>611.20000000000005</v>
      </c>
    </row>
    <row r="80" spans="1:7" x14ac:dyDescent="0.25">
      <c r="A80" s="6">
        <v>75</v>
      </c>
      <c r="B80" s="7">
        <v>42299.673182870371</v>
      </c>
      <c r="C80" s="6">
        <v>631.9</v>
      </c>
      <c r="D80" s="8">
        <f t="shared" si="5"/>
        <v>1.25</v>
      </c>
      <c r="E80" s="6">
        <f t="shared" si="4"/>
        <v>613.09999999999991</v>
      </c>
    </row>
    <row r="81" spans="1:5" x14ac:dyDescent="0.25">
      <c r="A81" s="6">
        <v>76</v>
      </c>
      <c r="B81" s="7">
        <v>42299.673877314817</v>
      </c>
      <c r="C81" s="6">
        <v>619.70000000000005</v>
      </c>
      <c r="D81" s="8">
        <f t="shared" si="5"/>
        <v>1.2666666666666666</v>
      </c>
      <c r="E81" s="6">
        <f t="shared" si="4"/>
        <v>600.90000000000009</v>
      </c>
    </row>
    <row r="82" spans="1:5" x14ac:dyDescent="0.25">
      <c r="A82" s="6">
        <v>77</v>
      </c>
      <c r="B82" s="7">
        <v>42299.674571759257</v>
      </c>
      <c r="C82" s="6">
        <v>627</v>
      </c>
      <c r="D82" s="8">
        <f t="shared" si="5"/>
        <v>1.2833333333333334</v>
      </c>
      <c r="E82" s="6">
        <f t="shared" si="4"/>
        <v>608.20000000000005</v>
      </c>
    </row>
    <row r="83" spans="1:5" x14ac:dyDescent="0.25">
      <c r="A83" s="6">
        <v>78</v>
      </c>
      <c r="B83" s="7">
        <v>42299.675266203703</v>
      </c>
      <c r="C83" s="6">
        <v>627.6</v>
      </c>
      <c r="D83" s="8">
        <f t="shared" si="5"/>
        <v>1.3</v>
      </c>
      <c r="E83" s="6">
        <f t="shared" si="4"/>
        <v>608.79999999999995</v>
      </c>
    </row>
    <row r="84" spans="1:5" x14ac:dyDescent="0.25">
      <c r="A84" s="6">
        <v>79</v>
      </c>
      <c r="B84" s="7">
        <v>42299.67596064815</v>
      </c>
      <c r="C84" s="6">
        <v>625.20000000000005</v>
      </c>
      <c r="D84" s="8">
        <f t="shared" si="5"/>
        <v>1.3166666666666667</v>
      </c>
      <c r="E84" s="6">
        <f t="shared" si="4"/>
        <v>606.40000000000009</v>
      </c>
    </row>
    <row r="85" spans="1:5" x14ac:dyDescent="0.25">
      <c r="A85" s="6">
        <v>80</v>
      </c>
      <c r="B85" s="7">
        <v>42299.676655092589</v>
      </c>
      <c r="C85" s="6">
        <v>631.9</v>
      </c>
      <c r="D85" s="8">
        <f t="shared" si="5"/>
        <v>1.3333333333333333</v>
      </c>
      <c r="E85" s="6">
        <f t="shared" si="4"/>
        <v>613.09999999999991</v>
      </c>
    </row>
    <row r="86" spans="1:5" x14ac:dyDescent="0.25">
      <c r="A86" s="6">
        <v>81</v>
      </c>
      <c r="B86" s="7">
        <v>42299.677349537036</v>
      </c>
      <c r="C86" s="6">
        <v>554.29999999999995</v>
      </c>
      <c r="D86" s="8">
        <f t="shared" si="5"/>
        <v>1.35</v>
      </c>
      <c r="E86" s="6">
        <f t="shared" si="4"/>
        <v>535.5</v>
      </c>
    </row>
    <row r="87" spans="1:5" x14ac:dyDescent="0.25">
      <c r="A87" s="6">
        <v>82</v>
      </c>
      <c r="B87" s="7">
        <v>42299.678043981483</v>
      </c>
      <c r="C87" s="6">
        <v>420.6</v>
      </c>
      <c r="D87" s="8">
        <f t="shared" si="5"/>
        <v>1.3666666666666667</v>
      </c>
      <c r="E87" s="6">
        <f t="shared" si="4"/>
        <v>401.8</v>
      </c>
    </row>
    <row r="88" spans="1:5" x14ac:dyDescent="0.25">
      <c r="A88" s="6">
        <v>83</v>
      </c>
      <c r="B88" s="7">
        <v>42299.678738425922</v>
      </c>
      <c r="C88" s="6">
        <v>413.9</v>
      </c>
      <c r="D88" s="8">
        <f t="shared" si="5"/>
        <v>1.3833333333333333</v>
      </c>
      <c r="E88" s="6">
        <f t="shared" si="4"/>
        <v>395.09999999999997</v>
      </c>
    </row>
    <row r="89" spans="1:5" x14ac:dyDescent="0.25">
      <c r="A89" s="6">
        <v>84</v>
      </c>
      <c r="B89" s="7">
        <v>42299.679432870369</v>
      </c>
      <c r="C89" s="6">
        <v>424.9</v>
      </c>
      <c r="D89" s="8">
        <f t="shared" si="5"/>
        <v>1.4</v>
      </c>
      <c r="E89" s="6">
        <f t="shared" si="4"/>
        <v>406.09999999999997</v>
      </c>
    </row>
    <row r="90" spans="1:5" x14ac:dyDescent="0.25">
      <c r="A90" s="6">
        <v>85</v>
      </c>
      <c r="B90" s="7">
        <v>42299.680127314816</v>
      </c>
      <c r="C90" s="6">
        <v>418.8</v>
      </c>
      <c r="D90" s="8">
        <f t="shared" si="5"/>
        <v>1.4166666666666667</v>
      </c>
      <c r="E90" s="6">
        <f t="shared" si="4"/>
        <v>400</v>
      </c>
    </row>
    <row r="91" spans="1:5" x14ac:dyDescent="0.25">
      <c r="A91" s="6">
        <v>86</v>
      </c>
      <c r="B91" s="7">
        <v>42299.680821759262</v>
      </c>
      <c r="C91" s="6">
        <v>426.7</v>
      </c>
      <c r="D91" s="8">
        <f t="shared" si="5"/>
        <v>1.4333333333333333</v>
      </c>
      <c r="E91" s="6">
        <f t="shared" si="4"/>
        <v>407.9</v>
      </c>
    </row>
    <row r="92" spans="1:5" x14ac:dyDescent="0.25">
      <c r="A92" s="6">
        <v>87</v>
      </c>
      <c r="B92" s="7">
        <v>42299.681516203702</v>
      </c>
      <c r="C92" s="6">
        <v>435.3</v>
      </c>
      <c r="D92" s="8">
        <f t="shared" si="5"/>
        <v>1.45</v>
      </c>
      <c r="E92" s="6">
        <f t="shared" si="4"/>
        <v>416.5</v>
      </c>
    </row>
    <row r="93" spans="1:5" x14ac:dyDescent="0.25">
      <c r="A93" s="6">
        <v>88</v>
      </c>
      <c r="B93" s="7">
        <v>42299.682210648149</v>
      </c>
      <c r="C93" s="6">
        <v>550.70000000000005</v>
      </c>
      <c r="D93" s="8">
        <f t="shared" si="5"/>
        <v>1.4666666666666666</v>
      </c>
      <c r="E93" s="6">
        <f t="shared" si="4"/>
        <v>531.90000000000009</v>
      </c>
    </row>
    <row r="94" spans="1:5" x14ac:dyDescent="0.25">
      <c r="A94" s="6">
        <v>89</v>
      </c>
      <c r="B94" s="7">
        <v>42299.682905092595</v>
      </c>
      <c r="C94" s="6">
        <v>801</v>
      </c>
      <c r="D94" s="8">
        <f t="shared" si="5"/>
        <v>1.4833333333333334</v>
      </c>
      <c r="E94" s="6">
        <f t="shared" si="4"/>
        <v>782.2</v>
      </c>
    </row>
    <row r="95" spans="1:5" x14ac:dyDescent="0.25">
      <c r="A95" s="6">
        <v>90</v>
      </c>
      <c r="B95" s="7">
        <v>42299.683599537035</v>
      </c>
      <c r="C95" s="6">
        <v>717.9</v>
      </c>
      <c r="D95" s="8">
        <f t="shared" si="5"/>
        <v>1.5</v>
      </c>
      <c r="E95" s="6">
        <f t="shared" si="4"/>
        <v>699.09999999999991</v>
      </c>
    </row>
    <row r="96" spans="1:5" x14ac:dyDescent="0.25">
      <c r="A96" s="6">
        <v>91</v>
      </c>
      <c r="B96" s="7">
        <v>42299.684293981481</v>
      </c>
      <c r="C96" s="6">
        <v>627.6</v>
      </c>
      <c r="D96" s="8">
        <f t="shared" si="5"/>
        <v>1.5166666666666666</v>
      </c>
      <c r="E96" s="6">
        <f t="shared" si="4"/>
        <v>608.79999999999995</v>
      </c>
    </row>
    <row r="97" spans="1:6" x14ac:dyDescent="0.25">
      <c r="A97">
        <v>92</v>
      </c>
      <c r="B97" s="1">
        <v>42299.684629629628</v>
      </c>
    </row>
    <row r="98" spans="1:6" x14ac:dyDescent="0.25">
      <c r="A98">
        <v>93</v>
      </c>
      <c r="B98" s="1">
        <v>42299.68478009259</v>
      </c>
      <c r="D98" t="s">
        <v>6</v>
      </c>
    </row>
    <row r="99" spans="1:6" x14ac:dyDescent="0.25">
      <c r="E99" t="s">
        <v>6</v>
      </c>
      <c r="F99" t="s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G4" sqref="G4"/>
    </sheetView>
  </sheetViews>
  <sheetFormatPr defaultRowHeight="15" x14ac:dyDescent="0.25"/>
  <cols>
    <col min="2" max="2" width="55.5703125" customWidth="1"/>
  </cols>
  <sheetData>
    <row r="1" spans="1:2" x14ac:dyDescent="0.25">
      <c r="A1">
        <v>1</v>
      </c>
      <c r="B1" t="s">
        <v>25</v>
      </c>
    </row>
    <row r="2" spans="1:2" ht="173.25" customHeight="1" x14ac:dyDescent="0.25">
      <c r="A2">
        <v>2</v>
      </c>
      <c r="B2" s="13" t="s">
        <v>28</v>
      </c>
    </row>
    <row r="3" spans="1:2" ht="177" customHeight="1" x14ac:dyDescent="0.25">
      <c r="A3">
        <v>3</v>
      </c>
      <c r="B3" s="13" t="s">
        <v>29</v>
      </c>
    </row>
    <row r="4" spans="1:2" ht="85.5" customHeight="1" x14ac:dyDescent="0.25">
      <c r="A4">
        <v>4</v>
      </c>
      <c r="B4" s="1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Conference Room</vt:lpstr>
      <vt:lpstr>Questions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A. Robbie</dc:creator>
  <cp:lastModifiedBy>tsf86</cp:lastModifiedBy>
  <dcterms:created xsi:type="dcterms:W3CDTF">2015-10-22T23:27:30Z</dcterms:created>
  <dcterms:modified xsi:type="dcterms:W3CDTF">2015-10-31T19:16:20Z</dcterms:modified>
</cp:coreProperties>
</file>