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mnf148\Desktop\"/>
    </mc:Choice>
  </mc:AlternateContent>
  <bookViews>
    <workbookView xWindow="0" yWindow="0" windowWidth="21600" windowHeight="9735"/>
  </bookViews>
  <sheets>
    <sheet name="Sheet1" sheetId="1" r:id="rId1"/>
    <sheet name="Sheet2" sheetId="2" r:id="rId2"/>
  </sheets>
  <definedNames>
    <definedName name="Kcal_kWh">Sheet1!$L$13</definedName>
    <definedName name="m">Sheet2!$I$2</definedName>
    <definedName name="M_CO2">Sheet2!$I$6</definedName>
    <definedName name="M_kWh">Sheet2!$I$2</definedName>
    <definedName name="Mason_CO2">Sheet1!$M$7</definedName>
    <definedName name="Mason_E">Sheet1!$M$4</definedName>
    <definedName name="p">Sheet2!$I$3</definedName>
    <definedName name="P_CO2">Sheet2!$I$7</definedName>
    <definedName name="P_kWh">Sheet2!$I$3</definedName>
    <definedName name="Paper_Co2">Sheet1!$M$8</definedName>
    <definedName name="Paper_E">Sheet1!$M$5</definedName>
    <definedName name="pl">Sheet2!$I$4</definedName>
    <definedName name="Pl_Co2">Sheet2!$I$8</definedName>
    <definedName name="Pl_kWh">Sheet2!$I$4</definedName>
    <definedName name="Plastic_CO2">Sheet1!$M$9</definedName>
    <definedName name="Plastic_E">Sheet1!$M$6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2" i="2" l="1"/>
  <c r="C12" i="2"/>
  <c r="D12" i="2"/>
  <c r="B13" i="2"/>
  <c r="C13" i="2"/>
  <c r="D13" i="2"/>
  <c r="B14" i="2"/>
  <c r="C14" i="2"/>
  <c r="D14" i="2"/>
  <c r="B15" i="2"/>
  <c r="C15" i="2"/>
  <c r="D15" i="2"/>
  <c r="B16" i="2"/>
  <c r="C16" i="2"/>
  <c r="D16" i="2"/>
  <c r="B17" i="2"/>
  <c r="C17" i="2"/>
  <c r="D17" i="2"/>
  <c r="B18" i="2"/>
  <c r="C18" i="2"/>
  <c r="D18" i="2"/>
  <c r="B19" i="2"/>
  <c r="C19" i="2"/>
  <c r="D19" i="2"/>
  <c r="B20" i="2"/>
  <c r="C20" i="2"/>
  <c r="D20" i="2"/>
  <c r="B21" i="2"/>
  <c r="C21" i="2"/>
  <c r="D21" i="2"/>
  <c r="B10" i="1"/>
  <c r="H10" i="1" l="1"/>
  <c r="E16" i="1" s="1"/>
  <c r="E10" i="1"/>
  <c r="B16" i="1" s="1"/>
  <c r="D3" i="2"/>
  <c r="D4" i="2"/>
  <c r="D5" i="2"/>
  <c r="D6" i="2"/>
  <c r="D7" i="2"/>
  <c r="D8" i="2"/>
  <c r="D9" i="2"/>
  <c r="D10" i="2"/>
  <c r="D11" i="2"/>
  <c r="C3" i="2"/>
  <c r="C4" i="2"/>
  <c r="C5" i="2"/>
  <c r="C6" i="2"/>
  <c r="C7" i="2"/>
  <c r="C8" i="2"/>
  <c r="C9" i="2"/>
  <c r="C10" i="2"/>
  <c r="C11" i="2"/>
  <c r="B3" i="2"/>
  <c r="B4" i="2"/>
  <c r="B5" i="2"/>
  <c r="B6" i="2"/>
  <c r="B7" i="2"/>
  <c r="B8" i="2"/>
  <c r="B9" i="2"/>
  <c r="B10" i="2"/>
  <c r="B11" i="2"/>
  <c r="D2" i="2"/>
  <c r="C2" i="2"/>
  <c r="B2" i="2"/>
  <c r="E5" i="1"/>
  <c r="B5" i="1"/>
  <c r="H5" i="1"/>
  <c r="E15" i="1" l="1"/>
  <c r="E20" i="1" s="1"/>
  <c r="C25" i="1" s="1"/>
  <c r="B15" i="1"/>
  <c r="B20" i="1" s="1"/>
  <c r="A25" i="1" s="1"/>
</calcChain>
</file>

<file path=xl/sharedStrings.xml><?xml version="1.0" encoding="utf-8"?>
<sst xmlns="http://schemas.openxmlformats.org/spreadsheetml/2006/main" count="94" uniqueCount="49">
  <si>
    <t>mason</t>
  </si>
  <si>
    <t>kWh/unit</t>
  </si>
  <si>
    <t>paper</t>
  </si>
  <si>
    <t>plastic</t>
  </si>
  <si>
    <t>Mason</t>
  </si>
  <si>
    <t>kg CO2/unit</t>
  </si>
  <si>
    <t>Paper</t>
  </si>
  <si>
    <t>Plastic</t>
  </si>
  <si>
    <t>Mason Jar</t>
  </si>
  <si>
    <t>Paper Cup</t>
  </si>
  <si>
    <t>Plastic Cup</t>
  </si>
  <si>
    <t>CO2</t>
  </si>
  <si>
    <t># uses</t>
  </si>
  <si>
    <t># used/bought</t>
  </si>
  <si>
    <t>times</t>
  </si>
  <si>
    <t>cups</t>
  </si>
  <si>
    <t>Grey cells = Output Variables</t>
  </si>
  <si>
    <t>Blue cells = Input Variables</t>
  </si>
  <si>
    <t>Energy</t>
  </si>
  <si>
    <t>Total</t>
  </si>
  <si>
    <t>kWh</t>
  </si>
  <si>
    <t>kWh/use</t>
  </si>
  <si>
    <t>kg CO2/use</t>
  </si>
  <si>
    <t>kg CO2</t>
  </si>
  <si>
    <t>Item</t>
  </si>
  <si>
    <t>Unit</t>
  </si>
  <si>
    <t>Kilo calories/kWh</t>
  </si>
  <si>
    <t>Kcal/use</t>
  </si>
  <si>
    <t>Kcal</t>
  </si>
  <si>
    <t>uses</t>
  </si>
  <si>
    <t>Nature Valley Bar</t>
  </si>
  <si>
    <t>Kcal/1 bar</t>
  </si>
  <si>
    <t>1 Mason Jar Split between Uses</t>
  </si>
  <si>
    <t>Instructions</t>
  </si>
  <si>
    <t>Mason to Paper</t>
  </si>
  <si>
    <t>Mason to plastic</t>
  </si>
  <si>
    <t>Mason to Plastic</t>
  </si>
  <si>
    <t>Saved Energy</t>
  </si>
  <si>
    <t>Energy Saved Compared to Nature Valley Granola Bars</t>
  </si>
  <si>
    <t>Energy Saved to Kilo calories</t>
  </si>
  <si>
    <t>Granola Bars</t>
  </si>
  <si>
    <t>The Purpose of this page is to compare the energy and CO2 in mason jars, paper cups, and plastic cups. This also showes the saved energy compaerd to Narure Valley Granola bars.</t>
  </si>
  <si>
    <t>1. Input the amount of times a mason jar has been used, and number of paper and plastic cups used.
2. The output boxes (gray) will display the collective Energy and CO2 for these products. The mason jar will display the amount of energy and CO2 per use rather than collective.
3. The "Energy Saved" chart displays the amount of energy that could be saved if 1 mason jar was used in place of the number of paper or plastic cups you inputed.</t>
  </si>
  <si>
    <t>Plastic Cups</t>
  </si>
  <si>
    <t>Paper Cups</t>
  </si>
  <si>
    <t>units</t>
  </si>
  <si>
    <t>days in a semester</t>
  </si>
  <si>
    <t xml:space="preserve">Reusing 1 glass mason jar 100 times, in place of buying paper cups, saves as much energy as 18 Nature Valley Granola bars. </t>
  </si>
  <si>
    <t>Conversions/Assumptions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</si>
</sst>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7" formatCode="0.000000"/>
    <numFmt numFmtId="168" formatCode="0.00000"/>
  </numFmts>
  <fonts count="14" x14ac:knownFonts="1">
    <font>
      <sz val="11"/>
      <color theme="1"/>
      <name val="Calibri"/>
      <family val="2"/>
      <scheme val="minor"/>
    </font>
    <font>
      <b/>
      <sz val="11"/>
      <color theme="0"/>
      <name val="Calibri"/>
      <family val="2"/>
      <scheme val="minor"/>
    </font>
    <font>
      <b/>
      <sz val="11"/>
      <color theme="1"/>
      <name val="Calibri"/>
      <family val="2"/>
      <scheme val="minor"/>
    </font>
    <font>
      <sz val="10"/>
      <color rgb="FF000000"/>
      <name val="Arial"/>
      <family val="2"/>
    </font>
    <font>
      <sz val="11"/>
      <color rgb="FF000000"/>
      <name val="Calibri"/>
      <family val="2"/>
    </font>
    <font>
      <sz val="10"/>
      <name val="Arial"/>
      <family val="2"/>
    </font>
    <font>
      <sz val="10"/>
      <color rgb="FF666666"/>
      <name val="Arial"/>
      <family val="2"/>
    </font>
    <font>
      <i/>
      <sz val="11"/>
      <color theme="0" tint="-0.34998626667073579"/>
      <name val="Calibri"/>
      <family val="2"/>
      <scheme val="minor"/>
    </font>
    <font>
      <b/>
      <i/>
      <sz val="11"/>
      <color theme="0" tint="-0.34998626667073579"/>
      <name val="Calibri"/>
      <family val="2"/>
      <scheme val="minor"/>
    </font>
    <font>
      <b/>
      <sz val="11"/>
      <name val="Calibri"/>
      <family val="2"/>
      <scheme val="minor"/>
    </font>
    <font>
      <sz val="11"/>
      <name val="Calibri"/>
      <family val="2"/>
      <scheme val="minor"/>
    </font>
    <font>
      <b/>
      <i/>
      <sz val="10"/>
      <color theme="0" tint="-0.499984740745262"/>
      <name val="Arial"/>
      <family val="2"/>
    </font>
    <font>
      <i/>
      <sz val="10"/>
      <color theme="0" tint="-0.499984740745262"/>
      <name val="Arial"/>
      <family val="2"/>
    </font>
    <font>
      <i/>
      <sz val="11"/>
      <color theme="0" tint="-0.499984740745262"/>
      <name val="Calibri"/>
      <family val="2"/>
      <scheme val="minor"/>
    </font>
  </fonts>
  <fills count="8">
    <fill>
      <patternFill patternType="none"/>
    </fill>
    <fill>
      <patternFill patternType="gray125"/>
    </fill>
    <fill>
      <patternFill patternType="solid">
        <fgColor theme="4" tint="0.59999389629810485"/>
        <bgColor indexed="64"/>
      </patternFill>
    </fill>
    <fill>
      <patternFill patternType="solid">
        <fgColor theme="4" tint="0.59999389629810485"/>
        <bgColor rgb="FFFCE5CD"/>
      </patternFill>
    </fill>
    <fill>
      <patternFill patternType="solid">
        <fgColor theme="2"/>
        <bgColor rgb="FFEFEFEF"/>
      </patternFill>
    </fill>
    <fill>
      <patternFill patternType="solid">
        <fgColor theme="2"/>
        <bgColor indexed="64"/>
      </patternFill>
    </fill>
    <fill>
      <patternFill patternType="solid">
        <fgColor theme="4" tint="-0.249977111117893"/>
        <bgColor indexed="64"/>
      </patternFill>
    </fill>
    <fill>
      <patternFill patternType="solid">
        <fgColor theme="4" tint="0.79998168889431442"/>
        <bgColor indexed="64"/>
      </patternFill>
    </fill>
  </fills>
  <borders count="3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bottom style="thick">
        <color theme="0" tint="-0.499984740745262"/>
      </bottom>
      <diagonal/>
    </border>
    <border>
      <left/>
      <right/>
      <top/>
      <bottom style="thick">
        <color theme="0" tint="-0.34998626667073579"/>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medium">
        <color auto="1"/>
      </right>
      <top/>
      <bottom style="medium">
        <color auto="1"/>
      </bottom>
      <diagonal/>
    </border>
    <border>
      <left style="medium">
        <color auto="1"/>
      </left>
      <right style="thin">
        <color auto="1"/>
      </right>
      <top/>
      <bottom style="medium">
        <color auto="1"/>
      </bottom>
      <diagonal/>
    </border>
    <border>
      <left style="medium">
        <color auto="1"/>
      </left>
      <right style="thin">
        <color auto="1"/>
      </right>
      <top style="medium">
        <color auto="1"/>
      </top>
      <bottom style="dotted">
        <color auto="1"/>
      </bottom>
      <diagonal/>
    </border>
    <border>
      <left style="thin">
        <color auto="1"/>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left style="medium">
        <color auto="1"/>
      </left>
      <right style="thin">
        <color auto="1"/>
      </right>
      <top style="dotted">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style="thin">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thin">
        <color auto="1"/>
      </left>
      <right style="medium">
        <color auto="1"/>
      </right>
      <top style="dotted">
        <color auto="1"/>
      </top>
      <bottom style="medium">
        <color auto="1"/>
      </bottom>
      <diagonal/>
    </border>
  </borders>
  <cellStyleXfs count="2">
    <xf numFmtId="0" fontId="0" fillId="0" borderId="0"/>
    <xf numFmtId="0" fontId="3" fillId="0" borderId="0"/>
  </cellStyleXfs>
  <cellXfs count="79">
    <xf numFmtId="0" fontId="0" fillId="0" borderId="0" xfId="0"/>
    <xf numFmtId="0" fontId="0" fillId="0" borderId="0" xfId="0"/>
    <xf numFmtId="0" fontId="0" fillId="0" borderId="0" xfId="0" applyFill="1"/>
    <xf numFmtId="0" fontId="0" fillId="0" borderId="6" xfId="0" applyBorder="1"/>
    <xf numFmtId="0" fontId="0" fillId="0" borderId="0" xfId="0"/>
    <xf numFmtId="0" fontId="0" fillId="2" borderId="7" xfId="0" applyFill="1" applyBorder="1"/>
    <xf numFmtId="0" fontId="0" fillId="0" borderId="8" xfId="0" applyBorder="1"/>
    <xf numFmtId="0" fontId="0" fillId="0" borderId="9" xfId="0" applyBorder="1"/>
    <xf numFmtId="0" fontId="0" fillId="5" borderId="10" xfId="0" applyFill="1" applyBorder="1"/>
    <xf numFmtId="0" fontId="0" fillId="0" borderId="11" xfId="0" applyBorder="1"/>
    <xf numFmtId="0" fontId="0" fillId="5" borderId="13" xfId="0" applyFill="1" applyBorder="1"/>
    <xf numFmtId="0" fontId="0" fillId="0" borderId="14" xfId="0" applyBorder="1"/>
    <xf numFmtId="0" fontId="2" fillId="0" borderId="12" xfId="0" applyFont="1" applyBorder="1"/>
    <xf numFmtId="0" fontId="2" fillId="0" borderId="9" xfId="0" applyFont="1" applyBorder="1"/>
    <xf numFmtId="0" fontId="7" fillId="0" borderId="0" xfId="0" applyFont="1"/>
    <xf numFmtId="0" fontId="8" fillId="0" borderId="15" xfId="0" applyFont="1" applyBorder="1"/>
    <xf numFmtId="0" fontId="4" fillId="0" borderId="0" xfId="1" applyFont="1"/>
    <xf numFmtId="0" fontId="3" fillId="0" borderId="0" xfId="1" applyFont="1"/>
    <xf numFmtId="0" fontId="5" fillId="0" borderId="0" xfId="1" applyFont="1" applyAlignment="1">
      <alignment wrapText="1"/>
    </xf>
    <xf numFmtId="0" fontId="6" fillId="0" borderId="0" xfId="1" applyFont="1" applyAlignment="1">
      <alignment vertical="top" wrapText="1"/>
    </xf>
    <xf numFmtId="0" fontId="1" fillId="0" borderId="5" xfId="0" applyFont="1" applyFill="1" applyBorder="1" applyAlignment="1"/>
    <xf numFmtId="0" fontId="1" fillId="0" borderId="0" xfId="0" applyFont="1" applyFill="1" applyBorder="1" applyAlignment="1"/>
    <xf numFmtId="0" fontId="0" fillId="0" borderId="0" xfId="0" applyFill="1" applyBorder="1"/>
    <xf numFmtId="0" fontId="0" fillId="0" borderId="21" xfId="0" applyBorder="1"/>
    <xf numFmtId="0" fontId="0" fillId="0" borderId="23" xfId="0" applyBorder="1"/>
    <xf numFmtId="0" fontId="9" fillId="0" borderId="0" xfId="0" applyFont="1" applyFill="1" applyBorder="1" applyAlignment="1"/>
    <xf numFmtId="0" fontId="9" fillId="0" borderId="0" xfId="0" applyFont="1" applyFill="1" applyBorder="1"/>
    <xf numFmtId="0" fontId="10" fillId="0" borderId="0" xfId="0" applyFont="1" applyFill="1" applyBorder="1"/>
    <xf numFmtId="0" fontId="1" fillId="0" borderId="0" xfId="0" applyFont="1" applyFill="1" applyAlignment="1"/>
    <xf numFmtId="0" fontId="2" fillId="0" borderId="0" xfId="0" applyFont="1" applyAlignment="1"/>
    <xf numFmtId="0" fontId="2" fillId="0" borderId="0" xfId="0" applyFont="1" applyAlignment="1">
      <alignment horizontal="center"/>
    </xf>
    <xf numFmtId="164" fontId="0" fillId="5" borderId="25" xfId="0" applyNumberFormat="1" applyFill="1" applyBorder="1"/>
    <xf numFmtId="0" fontId="0" fillId="0" borderId="24" xfId="0" applyBorder="1"/>
    <xf numFmtId="164" fontId="0" fillId="5" borderId="20" xfId="0" applyNumberFormat="1" applyFill="1" applyBorder="1"/>
    <xf numFmtId="0" fontId="0" fillId="0" borderId="20" xfId="0" applyBorder="1"/>
    <xf numFmtId="164" fontId="0" fillId="5" borderId="13" xfId="0" applyNumberFormat="1" applyFill="1" applyBorder="1"/>
    <xf numFmtId="0" fontId="11" fillId="0" borderId="0" xfId="1" applyFont="1"/>
    <xf numFmtId="0" fontId="11" fillId="0" borderId="0" xfId="1" applyFont="1" applyAlignment="1">
      <alignment horizontal="center"/>
    </xf>
    <xf numFmtId="0" fontId="12" fillId="0" borderId="0" xfId="1" applyFont="1"/>
    <xf numFmtId="0" fontId="0" fillId="0" borderId="29" xfId="0" applyBorder="1"/>
    <xf numFmtId="0" fontId="0" fillId="0" borderId="30" xfId="0" applyBorder="1"/>
    <xf numFmtId="0" fontId="0" fillId="0" borderId="31" xfId="0" applyBorder="1"/>
    <xf numFmtId="0" fontId="0" fillId="0" borderId="32" xfId="0" applyBorder="1"/>
    <xf numFmtId="0" fontId="0" fillId="0" borderId="33" xfId="0" applyBorder="1"/>
    <xf numFmtId="0" fontId="0" fillId="0" borderId="34" xfId="0" applyBorder="1"/>
    <xf numFmtId="0" fontId="0" fillId="7" borderId="26" xfId="0" applyFill="1" applyBorder="1"/>
    <xf numFmtId="0" fontId="0" fillId="7" borderId="27" xfId="0" applyFill="1" applyBorder="1"/>
    <xf numFmtId="0" fontId="0" fillId="7" borderId="28" xfId="0" applyFill="1" applyBorder="1"/>
    <xf numFmtId="0" fontId="0" fillId="7" borderId="29" xfId="0" applyFill="1" applyBorder="1"/>
    <xf numFmtId="0" fontId="0" fillId="7" borderId="30" xfId="0" applyFill="1" applyBorder="1"/>
    <xf numFmtId="0" fontId="0" fillId="7" borderId="31" xfId="0" applyFill="1" applyBorder="1"/>
    <xf numFmtId="0" fontId="1" fillId="6" borderId="1" xfId="0" applyFont="1" applyFill="1" applyBorder="1"/>
    <xf numFmtId="0" fontId="13" fillId="0" borderId="0" xfId="0" applyFont="1"/>
    <xf numFmtId="0" fontId="13" fillId="0" borderId="16" xfId="0" applyFont="1" applyBorder="1"/>
    <xf numFmtId="0" fontId="11" fillId="0" borderId="0" xfId="1" applyFont="1" applyAlignment="1">
      <alignment horizontal="center"/>
    </xf>
    <xf numFmtId="0" fontId="12" fillId="0" borderId="0" xfId="1" applyFont="1" applyAlignment="1"/>
    <xf numFmtId="0" fontId="12" fillId="0" borderId="0" xfId="1" applyFont="1" applyAlignment="1">
      <alignment horizontal="left" vertical="top" wrapText="1"/>
    </xf>
    <xf numFmtId="0" fontId="12" fillId="0" borderId="0" xfId="1" applyFont="1" applyAlignment="1">
      <alignment vertical="top" wrapText="1"/>
    </xf>
    <xf numFmtId="0" fontId="2" fillId="0" borderId="1" xfId="0" applyFont="1" applyBorder="1" applyAlignment="1">
      <alignment horizontal="center"/>
    </xf>
    <xf numFmtId="0" fontId="1" fillId="6" borderId="2" xfId="0" applyFont="1" applyFill="1" applyBorder="1" applyAlignment="1">
      <alignment horizontal="center"/>
    </xf>
    <xf numFmtId="0" fontId="1" fillId="6" borderId="3" xfId="0" applyFont="1" applyFill="1" applyBorder="1" applyAlignment="1">
      <alignment horizontal="center"/>
    </xf>
    <xf numFmtId="0" fontId="1" fillId="6" borderId="4" xfId="0" applyFont="1" applyFill="1" applyBorder="1" applyAlignment="1">
      <alignment horizontal="center"/>
    </xf>
    <xf numFmtId="0" fontId="1" fillId="6" borderId="18" xfId="0" applyFont="1" applyFill="1" applyBorder="1" applyAlignment="1">
      <alignment horizontal="center"/>
    </xf>
    <xf numFmtId="0" fontId="1" fillId="6" borderId="17" xfId="0" applyFont="1" applyFill="1" applyBorder="1" applyAlignment="1">
      <alignment horizontal="center"/>
    </xf>
    <xf numFmtId="0" fontId="1" fillId="6" borderId="19" xfId="0" applyFont="1" applyFill="1" applyBorder="1" applyAlignment="1">
      <alignment horizontal="center"/>
    </xf>
    <xf numFmtId="0" fontId="5" fillId="4" borderId="0" xfId="1" applyFont="1" applyFill="1" applyBorder="1"/>
    <xf numFmtId="0" fontId="5" fillId="5" borderId="0" xfId="1" applyFont="1" applyFill="1" applyBorder="1"/>
    <xf numFmtId="0" fontId="5" fillId="3" borderId="0" xfId="1" applyFont="1" applyFill="1" applyBorder="1"/>
    <xf numFmtId="0" fontId="5" fillId="2" borderId="0" xfId="1" applyFont="1" applyFill="1" applyBorder="1"/>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8" fillId="0" borderId="16" xfId="0" applyFont="1" applyBorder="1" applyAlignment="1">
      <alignment horizontal="center"/>
    </xf>
    <xf numFmtId="0" fontId="0" fillId="5" borderId="22" xfId="0" applyFill="1" applyBorder="1"/>
    <xf numFmtId="0" fontId="0" fillId="0" borderId="0" xfId="0" applyAlignment="1">
      <alignment horizontal="center"/>
    </xf>
    <xf numFmtId="168" fontId="0" fillId="5" borderId="10" xfId="0" applyNumberFormat="1" applyFill="1" applyBorder="1"/>
    <xf numFmtId="2" fontId="0" fillId="5" borderId="10" xfId="0" applyNumberFormat="1" applyFill="1" applyBorder="1"/>
    <xf numFmtId="167" fontId="0" fillId="5" borderId="13" xfId="0" applyNumberFormat="1" applyFill="1" applyBorder="1"/>
    <xf numFmtId="2" fontId="0" fillId="5" borderId="22" xfId="0" applyNumberForma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Energy</a:t>
            </a:r>
            <a:r>
              <a:rPr lang="en-US" baseline="0"/>
              <a:t> Buyback</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Sheet2!$B$1</c:f>
              <c:strCache>
                <c:ptCount val="1"/>
                <c:pt idx="0">
                  <c:v>Mason Jar</c:v>
                </c:pt>
              </c:strCache>
            </c:strRef>
          </c:tx>
          <c:spPr>
            <a:ln w="28575" cap="rnd">
              <a:solidFill>
                <a:schemeClr val="accent1"/>
              </a:solidFill>
              <a:round/>
            </a:ln>
            <a:effectLst/>
          </c:spPr>
          <c:marker>
            <c:symbol val="none"/>
          </c:marker>
          <c:val>
            <c:numRef>
              <c:f>Sheet2!$B$2:$B$21</c:f>
              <c:numCache>
                <c:formatCode>General</c:formatCode>
                <c:ptCount val="20"/>
                <c:pt idx="0">
                  <c:v>1.81</c:v>
                </c:pt>
                <c:pt idx="1">
                  <c:v>1.81</c:v>
                </c:pt>
                <c:pt idx="2">
                  <c:v>1.81</c:v>
                </c:pt>
                <c:pt idx="3">
                  <c:v>1.81</c:v>
                </c:pt>
                <c:pt idx="4">
                  <c:v>1.81</c:v>
                </c:pt>
                <c:pt idx="5">
                  <c:v>1.81</c:v>
                </c:pt>
                <c:pt idx="6">
                  <c:v>1.81</c:v>
                </c:pt>
                <c:pt idx="7">
                  <c:v>1.81</c:v>
                </c:pt>
                <c:pt idx="8">
                  <c:v>1.81</c:v>
                </c:pt>
                <c:pt idx="9">
                  <c:v>1.81</c:v>
                </c:pt>
                <c:pt idx="10">
                  <c:v>1.81</c:v>
                </c:pt>
                <c:pt idx="11">
                  <c:v>1.81</c:v>
                </c:pt>
                <c:pt idx="12">
                  <c:v>1.81</c:v>
                </c:pt>
                <c:pt idx="13">
                  <c:v>1.81</c:v>
                </c:pt>
                <c:pt idx="14">
                  <c:v>1.81</c:v>
                </c:pt>
                <c:pt idx="15">
                  <c:v>1.81</c:v>
                </c:pt>
                <c:pt idx="16">
                  <c:v>1.81</c:v>
                </c:pt>
                <c:pt idx="17">
                  <c:v>1.81</c:v>
                </c:pt>
                <c:pt idx="18">
                  <c:v>1.81</c:v>
                </c:pt>
                <c:pt idx="19">
                  <c:v>1.81</c:v>
                </c:pt>
              </c:numCache>
            </c:numRef>
          </c:val>
          <c:smooth val="0"/>
          <c:extLst xmlns:c16r2="http://schemas.microsoft.com/office/drawing/2015/06/chart">
            <c:ext xmlns:c16="http://schemas.microsoft.com/office/drawing/2014/chart" uri="{C3380CC4-5D6E-409C-BE32-E72D297353CC}">
              <c16:uniqueId val="{00000000-B905-4936-BE22-19FB73844C13}"/>
            </c:ext>
          </c:extLst>
        </c:ser>
        <c:ser>
          <c:idx val="1"/>
          <c:order val="1"/>
          <c:tx>
            <c:strRef>
              <c:f>Sheet2!$C$1</c:f>
              <c:strCache>
                <c:ptCount val="1"/>
                <c:pt idx="0">
                  <c:v>Paper Cups</c:v>
                </c:pt>
              </c:strCache>
            </c:strRef>
          </c:tx>
          <c:spPr>
            <a:ln w="28575" cap="rnd">
              <a:solidFill>
                <a:schemeClr val="accent2"/>
              </a:solidFill>
              <a:round/>
            </a:ln>
            <a:effectLst/>
          </c:spPr>
          <c:marker>
            <c:symbol val="none"/>
          </c:marker>
          <c:val>
            <c:numRef>
              <c:f>Sheet2!$C$2:$C$21</c:f>
              <c:numCache>
                <c:formatCode>General</c:formatCode>
                <c:ptCount val="20"/>
                <c:pt idx="0">
                  <c:v>0.26200000000000001</c:v>
                </c:pt>
                <c:pt idx="1">
                  <c:v>0.52400000000000002</c:v>
                </c:pt>
                <c:pt idx="2">
                  <c:v>0.78600000000000003</c:v>
                </c:pt>
                <c:pt idx="3">
                  <c:v>1.048</c:v>
                </c:pt>
                <c:pt idx="4">
                  <c:v>1.31</c:v>
                </c:pt>
                <c:pt idx="5">
                  <c:v>1.5720000000000001</c:v>
                </c:pt>
                <c:pt idx="6">
                  <c:v>1.8340000000000001</c:v>
                </c:pt>
                <c:pt idx="7">
                  <c:v>2.0960000000000001</c:v>
                </c:pt>
                <c:pt idx="8">
                  <c:v>2.3580000000000001</c:v>
                </c:pt>
                <c:pt idx="9">
                  <c:v>2.62</c:v>
                </c:pt>
                <c:pt idx="10">
                  <c:v>2.8820000000000001</c:v>
                </c:pt>
                <c:pt idx="11">
                  <c:v>3.1440000000000001</c:v>
                </c:pt>
                <c:pt idx="12">
                  <c:v>3.4060000000000001</c:v>
                </c:pt>
                <c:pt idx="13">
                  <c:v>3.6680000000000001</c:v>
                </c:pt>
                <c:pt idx="14">
                  <c:v>3.93</c:v>
                </c:pt>
                <c:pt idx="15">
                  <c:v>4.1920000000000002</c:v>
                </c:pt>
                <c:pt idx="16">
                  <c:v>4.4540000000000006</c:v>
                </c:pt>
                <c:pt idx="17">
                  <c:v>4.7160000000000002</c:v>
                </c:pt>
                <c:pt idx="18">
                  <c:v>4.9779999999999998</c:v>
                </c:pt>
                <c:pt idx="19">
                  <c:v>5.24</c:v>
                </c:pt>
              </c:numCache>
            </c:numRef>
          </c:val>
          <c:smooth val="0"/>
          <c:extLst xmlns:c16r2="http://schemas.microsoft.com/office/drawing/2015/06/chart">
            <c:ext xmlns:c16="http://schemas.microsoft.com/office/drawing/2014/chart" uri="{C3380CC4-5D6E-409C-BE32-E72D297353CC}">
              <c16:uniqueId val="{00000001-B905-4936-BE22-19FB73844C13}"/>
            </c:ext>
          </c:extLst>
        </c:ser>
        <c:ser>
          <c:idx val="2"/>
          <c:order val="2"/>
          <c:tx>
            <c:strRef>
              <c:f>Sheet2!$D$1</c:f>
              <c:strCache>
                <c:ptCount val="1"/>
                <c:pt idx="0">
                  <c:v>Plastic Cups</c:v>
                </c:pt>
              </c:strCache>
            </c:strRef>
          </c:tx>
          <c:spPr>
            <a:ln w="28575" cap="rnd">
              <a:solidFill>
                <a:schemeClr val="accent3"/>
              </a:solidFill>
              <a:round/>
            </a:ln>
            <a:effectLst/>
          </c:spPr>
          <c:marker>
            <c:symbol val="none"/>
          </c:marker>
          <c:val>
            <c:numRef>
              <c:f>Sheet2!$D$2:$D$21</c:f>
              <c:numCache>
                <c:formatCode>General</c:formatCode>
                <c:ptCount val="20"/>
                <c:pt idx="0">
                  <c:v>0.27300000000000002</c:v>
                </c:pt>
                <c:pt idx="1">
                  <c:v>0.54600000000000004</c:v>
                </c:pt>
                <c:pt idx="2">
                  <c:v>0.81900000000000006</c:v>
                </c:pt>
                <c:pt idx="3">
                  <c:v>1.0920000000000001</c:v>
                </c:pt>
                <c:pt idx="4">
                  <c:v>1.3650000000000002</c:v>
                </c:pt>
                <c:pt idx="5">
                  <c:v>1.6380000000000001</c:v>
                </c:pt>
                <c:pt idx="6">
                  <c:v>1.911</c:v>
                </c:pt>
                <c:pt idx="7">
                  <c:v>2.1840000000000002</c:v>
                </c:pt>
                <c:pt idx="8">
                  <c:v>2.4570000000000003</c:v>
                </c:pt>
                <c:pt idx="9">
                  <c:v>2.7300000000000004</c:v>
                </c:pt>
                <c:pt idx="10">
                  <c:v>3.0030000000000001</c:v>
                </c:pt>
                <c:pt idx="11">
                  <c:v>3.2760000000000002</c:v>
                </c:pt>
                <c:pt idx="12">
                  <c:v>3.5490000000000004</c:v>
                </c:pt>
                <c:pt idx="13">
                  <c:v>3.8220000000000001</c:v>
                </c:pt>
                <c:pt idx="14">
                  <c:v>4.0950000000000006</c:v>
                </c:pt>
                <c:pt idx="15">
                  <c:v>4.3680000000000003</c:v>
                </c:pt>
                <c:pt idx="16">
                  <c:v>4.641</c:v>
                </c:pt>
                <c:pt idx="17">
                  <c:v>4.9140000000000006</c:v>
                </c:pt>
                <c:pt idx="18">
                  <c:v>5.1870000000000003</c:v>
                </c:pt>
                <c:pt idx="19">
                  <c:v>5.4600000000000009</c:v>
                </c:pt>
              </c:numCache>
            </c:numRef>
          </c:val>
          <c:smooth val="0"/>
          <c:extLst xmlns:c16r2="http://schemas.microsoft.com/office/drawing/2015/06/chart">
            <c:ext xmlns:c16="http://schemas.microsoft.com/office/drawing/2014/chart" uri="{C3380CC4-5D6E-409C-BE32-E72D297353CC}">
              <c16:uniqueId val="{00000002-B905-4936-BE22-19FB73844C13}"/>
            </c:ext>
          </c:extLst>
        </c:ser>
        <c:dLbls>
          <c:showLegendKey val="0"/>
          <c:showVal val="0"/>
          <c:showCatName val="0"/>
          <c:showSerName val="0"/>
          <c:showPercent val="0"/>
          <c:showBubbleSize val="0"/>
        </c:dLbls>
        <c:smooth val="0"/>
        <c:axId val="670296488"/>
        <c:axId val="670296880"/>
      </c:lineChart>
      <c:catAx>
        <c:axId val="67029648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Uses</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0296880"/>
        <c:crosses val="autoZero"/>
        <c:auto val="1"/>
        <c:lblAlgn val="ctr"/>
        <c:lblOffset val="100"/>
        <c:noMultiLvlLbl val="0"/>
      </c:catAx>
      <c:valAx>
        <c:axId val="6702968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kWh</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029648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263525</xdr:colOff>
      <xdr:row>8</xdr:row>
      <xdr:rowOff>98424</xdr:rowOff>
    </xdr:from>
    <xdr:to>
      <xdr:col>14</xdr:col>
      <xdr:colOff>266701</xdr:colOff>
      <xdr:row>27</xdr:row>
      <xdr:rowOff>63499</xdr:rowOff>
    </xdr:to>
    <xdr:graphicFrame macro="">
      <xdr:nvGraphicFramePr>
        <xdr:cNvPr id="2" name="Chart 1">
          <a:extLst>
            <a:ext uri="{FF2B5EF4-FFF2-40B4-BE49-F238E27FC236}">
              <a16:creationId xmlns:a16="http://schemas.microsoft.com/office/drawing/2014/main" xmlns="" id="{443DBB20-9B1E-4A5B-82C0-37EE0F60684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tabSelected="1" workbookViewId="0">
      <selection activeCell="O13" sqref="O13"/>
    </sheetView>
  </sheetViews>
  <sheetFormatPr defaultRowHeight="15" x14ac:dyDescent="0.25"/>
  <cols>
    <col min="1" max="1" width="10.7109375" customWidth="1"/>
    <col min="2" max="2" width="12" bestFit="1" customWidth="1"/>
    <col min="3" max="3" width="11" bestFit="1" customWidth="1"/>
    <col min="4" max="4" width="13.42578125" customWidth="1"/>
    <col min="5" max="5" width="11.140625" customWidth="1"/>
    <col min="7" max="7" width="14" bestFit="1" customWidth="1"/>
    <col min="8" max="8" width="10.5703125" bestFit="1" customWidth="1"/>
    <col min="12" max="12" width="17" bestFit="1" customWidth="1"/>
    <col min="14" max="14" width="12" bestFit="1" customWidth="1"/>
  </cols>
  <sheetData>
    <row r="1" spans="1:14" ht="15.75" thickBot="1" x14ac:dyDescent="0.3"/>
    <row r="2" spans="1:14" ht="15.75" thickBot="1" x14ac:dyDescent="0.3">
      <c r="A2" s="59" t="s">
        <v>18</v>
      </c>
      <c r="B2" s="60"/>
      <c r="C2" s="60"/>
      <c r="D2" s="60"/>
      <c r="E2" s="60"/>
      <c r="F2" s="60"/>
      <c r="G2" s="60"/>
      <c r="H2" s="60"/>
      <c r="I2" s="61"/>
    </row>
    <row r="3" spans="1:14" ht="15.75" thickBot="1" x14ac:dyDescent="0.3">
      <c r="A3" s="58" t="s">
        <v>32</v>
      </c>
      <c r="B3" s="58"/>
      <c r="C3" s="58"/>
      <c r="D3" s="58" t="s">
        <v>9</v>
      </c>
      <c r="E3" s="58"/>
      <c r="F3" s="58"/>
      <c r="G3" s="69" t="s">
        <v>10</v>
      </c>
      <c r="H3" s="70"/>
      <c r="I3" s="71"/>
      <c r="L3" s="15" t="s">
        <v>24</v>
      </c>
      <c r="M3" s="15" t="s">
        <v>18</v>
      </c>
      <c r="N3" s="15" t="s">
        <v>25</v>
      </c>
    </row>
    <row r="4" spans="1:14" x14ac:dyDescent="0.25">
      <c r="A4" s="3" t="s">
        <v>12</v>
      </c>
      <c r="B4" s="5">
        <v>75</v>
      </c>
      <c r="C4" s="6" t="s">
        <v>14</v>
      </c>
      <c r="D4" s="3" t="s">
        <v>13</v>
      </c>
      <c r="E4" s="5">
        <v>75</v>
      </c>
      <c r="F4" s="6" t="s">
        <v>15</v>
      </c>
      <c r="G4" s="3" t="s">
        <v>13</v>
      </c>
      <c r="H4" s="5">
        <v>75</v>
      </c>
      <c r="I4" s="6" t="s">
        <v>15</v>
      </c>
      <c r="L4" s="14" t="s">
        <v>4</v>
      </c>
      <c r="M4" s="14">
        <v>1.81</v>
      </c>
      <c r="N4" s="14" t="s">
        <v>1</v>
      </c>
    </row>
    <row r="5" spans="1:14" ht="15.75" thickBot="1" x14ac:dyDescent="0.3">
      <c r="A5" s="13" t="s">
        <v>19</v>
      </c>
      <c r="B5" s="75">
        <f>Mason_E/B4</f>
        <v>2.4133333333333333E-2</v>
      </c>
      <c r="C5" s="9" t="s">
        <v>21</v>
      </c>
      <c r="D5" s="13" t="s">
        <v>19</v>
      </c>
      <c r="E5" s="8">
        <f>E4*Paper_E</f>
        <v>19.650000000000002</v>
      </c>
      <c r="F5" s="9" t="s">
        <v>20</v>
      </c>
      <c r="G5" s="13" t="s">
        <v>19</v>
      </c>
      <c r="H5" s="76">
        <f>H4*Plastic_E</f>
        <v>20.475000000000001</v>
      </c>
      <c r="I5" s="9" t="s">
        <v>20</v>
      </c>
      <c r="L5" s="14" t="s">
        <v>6</v>
      </c>
      <c r="M5" s="14">
        <v>0.26200000000000001</v>
      </c>
      <c r="N5" s="14" t="s">
        <v>1</v>
      </c>
    </row>
    <row r="6" spans="1:14" x14ac:dyDescent="0.25">
      <c r="L6" s="14" t="s">
        <v>7</v>
      </c>
      <c r="M6" s="14">
        <v>0.27300000000000002</v>
      </c>
      <c r="N6" s="14" t="s">
        <v>1</v>
      </c>
    </row>
    <row r="7" spans="1:14" ht="15.75" thickBot="1" x14ac:dyDescent="0.3">
      <c r="B7" s="2"/>
      <c r="E7" s="2"/>
      <c r="L7" s="14" t="s">
        <v>4</v>
      </c>
      <c r="M7" s="14">
        <v>0.50900000000000001</v>
      </c>
      <c r="N7" s="14" t="s">
        <v>5</v>
      </c>
    </row>
    <row r="8" spans="1:14" ht="15.75" thickBot="1" x14ac:dyDescent="0.3">
      <c r="A8" s="59" t="s">
        <v>11</v>
      </c>
      <c r="B8" s="60"/>
      <c r="C8" s="60"/>
      <c r="D8" s="60"/>
      <c r="E8" s="60"/>
      <c r="F8" s="60"/>
      <c r="G8" s="60"/>
      <c r="H8" s="60"/>
      <c r="I8" s="61"/>
      <c r="L8" s="14" t="s">
        <v>6</v>
      </c>
      <c r="M8" s="14">
        <v>5.0999999999999997E-2</v>
      </c>
      <c r="N8" s="14" t="s">
        <v>5</v>
      </c>
    </row>
    <row r="9" spans="1:14" ht="15.75" thickBot="1" x14ac:dyDescent="0.3">
      <c r="A9" s="58" t="s">
        <v>32</v>
      </c>
      <c r="B9" s="58"/>
      <c r="C9" s="58"/>
      <c r="D9" s="58" t="s">
        <v>9</v>
      </c>
      <c r="E9" s="58"/>
      <c r="F9" s="58"/>
      <c r="G9" s="69" t="s">
        <v>10</v>
      </c>
      <c r="H9" s="70"/>
      <c r="I9" s="71"/>
      <c r="L9" s="14" t="s">
        <v>7</v>
      </c>
      <c r="M9" s="14">
        <v>3.5000000000000003E-2</v>
      </c>
      <c r="N9" s="14" t="s">
        <v>5</v>
      </c>
    </row>
    <row r="10" spans="1:14" ht="15.75" thickBot="1" x14ac:dyDescent="0.3">
      <c r="A10" s="12" t="s">
        <v>19</v>
      </c>
      <c r="B10" s="77">
        <f>Mason_CO2/B4</f>
        <v>6.7866666666666665E-3</v>
      </c>
      <c r="C10" s="11" t="s">
        <v>22</v>
      </c>
      <c r="D10" s="12" t="s">
        <v>19</v>
      </c>
      <c r="E10" s="10">
        <f>E4*Paper_Co2</f>
        <v>3.8249999999999997</v>
      </c>
      <c r="F10" s="11" t="s">
        <v>23</v>
      </c>
      <c r="G10" s="12" t="s">
        <v>19</v>
      </c>
      <c r="H10" s="10">
        <f>H4*Plastic_CO2</f>
        <v>2.6250000000000004</v>
      </c>
      <c r="I10" s="11" t="s">
        <v>23</v>
      </c>
      <c r="L10" s="14" t="s">
        <v>30</v>
      </c>
      <c r="M10" s="14">
        <v>100</v>
      </c>
      <c r="N10" s="14" t="s">
        <v>31</v>
      </c>
    </row>
    <row r="12" spans="1:14" s="1" customFormat="1" ht="15.75" thickBot="1" x14ac:dyDescent="0.3">
      <c r="A12" s="2"/>
      <c r="B12" s="2"/>
      <c r="C12" s="2"/>
      <c r="D12" s="2"/>
      <c r="E12" s="2"/>
      <c r="F12" s="2"/>
      <c r="G12" s="2"/>
      <c r="H12" s="2"/>
      <c r="L12" s="72" t="s">
        <v>48</v>
      </c>
      <c r="M12" s="72"/>
      <c r="N12" s="72"/>
    </row>
    <row r="13" spans="1:14" ht="16.5" thickTop="1" thickBot="1" x14ac:dyDescent="0.3">
      <c r="A13" s="59" t="s">
        <v>37</v>
      </c>
      <c r="B13" s="60"/>
      <c r="C13" s="60"/>
      <c r="D13" s="60"/>
      <c r="E13" s="60"/>
      <c r="F13" s="60"/>
      <c r="G13" s="20"/>
      <c r="H13" s="21"/>
      <c r="I13" s="21"/>
      <c r="J13" s="22"/>
      <c r="L13" s="14">
        <v>860.42100000000005</v>
      </c>
      <c r="M13" s="14" t="s">
        <v>26</v>
      </c>
      <c r="N13" s="14"/>
    </row>
    <row r="14" spans="1:14" ht="15.75" thickBot="1" x14ac:dyDescent="0.3">
      <c r="A14" s="58" t="s">
        <v>34</v>
      </c>
      <c r="B14" s="58"/>
      <c r="C14" s="58"/>
      <c r="D14" s="58" t="s">
        <v>36</v>
      </c>
      <c r="E14" s="58"/>
      <c r="F14" s="58"/>
      <c r="L14" s="14">
        <v>75</v>
      </c>
      <c r="M14" s="14" t="s">
        <v>46</v>
      </c>
      <c r="N14" s="14"/>
    </row>
    <row r="15" spans="1:14" x14ac:dyDescent="0.25">
      <c r="A15" s="23" t="s">
        <v>18</v>
      </c>
      <c r="B15" s="73">
        <f>E5-Mason_E</f>
        <v>17.840000000000003</v>
      </c>
      <c r="C15" s="6" t="s">
        <v>20</v>
      </c>
      <c r="D15" s="3" t="s">
        <v>18</v>
      </c>
      <c r="E15" s="78">
        <f>H5-Mason_E</f>
        <v>18.665000000000003</v>
      </c>
      <c r="F15" s="24" t="s">
        <v>20</v>
      </c>
    </row>
    <row r="16" spans="1:14" ht="15.75" thickBot="1" x14ac:dyDescent="0.3">
      <c r="A16" s="7" t="s">
        <v>11</v>
      </c>
      <c r="B16" s="8">
        <f>E10-Mason_CO2</f>
        <v>3.3159999999999998</v>
      </c>
      <c r="C16" s="9" t="s">
        <v>23</v>
      </c>
      <c r="D16" s="7" t="s">
        <v>11</v>
      </c>
      <c r="E16" s="8">
        <f>H10-Mason_CO2</f>
        <v>2.1160000000000005</v>
      </c>
      <c r="F16" s="9" t="s">
        <v>23</v>
      </c>
    </row>
    <row r="17" spans="1:17" ht="15.75" thickBot="1" x14ac:dyDescent="0.3">
      <c r="L17" s="67" t="s">
        <v>17</v>
      </c>
      <c r="M17" s="68"/>
      <c r="N17" s="68"/>
    </row>
    <row r="18" spans="1:17" ht="15.75" thickBot="1" x14ac:dyDescent="0.3">
      <c r="A18" s="59" t="s">
        <v>39</v>
      </c>
      <c r="B18" s="60"/>
      <c r="C18" s="60"/>
      <c r="D18" s="60"/>
      <c r="E18" s="60"/>
      <c r="F18" s="61"/>
      <c r="G18" s="25"/>
      <c r="H18" s="25"/>
      <c r="I18" s="25"/>
      <c r="L18" s="65" t="s">
        <v>16</v>
      </c>
      <c r="M18" s="66"/>
      <c r="N18" s="66"/>
    </row>
    <row r="19" spans="1:17" ht="15.75" thickBot="1" x14ac:dyDescent="0.3">
      <c r="A19" s="58" t="s">
        <v>34</v>
      </c>
      <c r="B19" s="58"/>
      <c r="C19" s="58"/>
      <c r="D19" s="58" t="s">
        <v>35</v>
      </c>
      <c r="E19" s="58"/>
      <c r="F19" s="58"/>
      <c r="G19" s="25"/>
      <c r="H19" s="25"/>
      <c r="I19" s="25"/>
    </row>
    <row r="20" spans="1:17" ht="15.75" thickBot="1" x14ac:dyDescent="0.3">
      <c r="A20" s="12" t="s">
        <v>19</v>
      </c>
      <c r="B20" s="35">
        <f>B15*Kcal_kWh</f>
        <v>15349.910640000004</v>
      </c>
      <c r="C20" s="11" t="s">
        <v>27</v>
      </c>
      <c r="D20" s="12" t="s">
        <v>19</v>
      </c>
      <c r="E20" s="35">
        <f>E15*Kcal_kWh</f>
        <v>16059.757965000003</v>
      </c>
      <c r="F20" s="11" t="s">
        <v>28</v>
      </c>
      <c r="G20" s="26"/>
      <c r="H20" s="27"/>
      <c r="I20" s="27"/>
    </row>
    <row r="21" spans="1:17" x14ac:dyDescent="0.25">
      <c r="K21" s="16"/>
      <c r="L21" s="17"/>
      <c r="M21" s="17"/>
      <c r="N21" s="17"/>
      <c r="O21" s="17"/>
      <c r="P21" s="17"/>
      <c r="Q21" s="17"/>
    </row>
    <row r="22" spans="1:17" ht="15.75" thickBot="1" x14ac:dyDescent="0.3">
      <c r="K22" s="16"/>
      <c r="L22" s="54" t="s">
        <v>33</v>
      </c>
      <c r="M22" s="55"/>
      <c r="N22" s="55"/>
      <c r="O22" s="55"/>
      <c r="P22" s="37"/>
      <c r="Q22" s="17"/>
    </row>
    <row r="23" spans="1:17" ht="15" customHeight="1" thickBot="1" x14ac:dyDescent="0.3">
      <c r="A23" s="62" t="s">
        <v>38</v>
      </c>
      <c r="B23" s="63"/>
      <c r="C23" s="63"/>
      <c r="D23" s="64"/>
      <c r="E23" s="28"/>
      <c r="F23" s="28"/>
      <c r="G23" s="28"/>
      <c r="H23" s="28"/>
      <c r="I23" s="28"/>
      <c r="K23" s="16"/>
      <c r="L23" s="56" t="s">
        <v>41</v>
      </c>
      <c r="M23" s="55"/>
      <c r="N23" s="55"/>
      <c r="O23" s="55"/>
      <c r="P23" s="55"/>
      <c r="Q23" s="17"/>
    </row>
    <row r="24" spans="1:17" ht="15.75" thickBot="1" x14ac:dyDescent="0.3">
      <c r="A24" s="58" t="s">
        <v>34</v>
      </c>
      <c r="B24" s="58"/>
      <c r="C24" s="58" t="s">
        <v>36</v>
      </c>
      <c r="D24" s="58"/>
      <c r="E24" s="30"/>
      <c r="G24" s="29"/>
      <c r="H24" s="29"/>
      <c r="I24" s="29"/>
      <c r="K24" s="17"/>
      <c r="L24" s="55"/>
      <c r="M24" s="55"/>
      <c r="N24" s="55"/>
      <c r="O24" s="55"/>
      <c r="P24" s="55"/>
      <c r="Q24" s="17"/>
    </row>
    <row r="25" spans="1:17" ht="15.75" thickBot="1" x14ac:dyDescent="0.3">
      <c r="A25" s="31">
        <f>B20/Kcal_kWh</f>
        <v>17.840000000000003</v>
      </c>
      <c r="B25" s="32" t="s">
        <v>40</v>
      </c>
      <c r="C25" s="33">
        <f>E20/Kcal_kWh</f>
        <v>18.665000000000003</v>
      </c>
      <c r="D25" s="34" t="s">
        <v>40</v>
      </c>
      <c r="K25" s="17"/>
      <c r="L25" s="55"/>
      <c r="M25" s="55"/>
      <c r="N25" s="55"/>
      <c r="O25" s="55"/>
      <c r="P25" s="55"/>
      <c r="Q25" s="17"/>
    </row>
    <row r="26" spans="1:17" x14ac:dyDescent="0.25">
      <c r="K26" s="17"/>
      <c r="L26" s="36"/>
      <c r="M26" s="38"/>
      <c r="N26" s="38"/>
      <c r="O26" s="38"/>
      <c r="P26" s="38"/>
      <c r="Q26" s="17"/>
    </row>
    <row r="27" spans="1:17" x14ac:dyDescent="0.25">
      <c r="K27" s="16"/>
      <c r="L27" s="57" t="s">
        <v>42</v>
      </c>
      <c r="M27" s="55"/>
      <c r="N27" s="55"/>
      <c r="O27" s="55"/>
      <c r="P27" s="55"/>
      <c r="Q27" s="17"/>
    </row>
    <row r="28" spans="1:17" x14ac:dyDescent="0.25">
      <c r="A28" s="74" t="s">
        <v>47</v>
      </c>
      <c r="B28" s="74"/>
      <c r="C28" s="74"/>
      <c r="D28" s="74"/>
      <c r="E28" s="74"/>
      <c r="F28" s="74"/>
      <c r="G28" s="74"/>
      <c r="H28" s="74"/>
      <c r="I28" s="74"/>
      <c r="J28" s="74"/>
      <c r="K28" s="16"/>
      <c r="L28" s="55"/>
      <c r="M28" s="55"/>
      <c r="N28" s="55"/>
      <c r="O28" s="55"/>
      <c r="P28" s="55"/>
      <c r="Q28" s="17"/>
    </row>
    <row r="29" spans="1:17" x14ac:dyDescent="0.25">
      <c r="K29" s="16"/>
      <c r="L29" s="55"/>
      <c r="M29" s="55"/>
      <c r="N29" s="55"/>
      <c r="O29" s="55"/>
      <c r="P29" s="55"/>
      <c r="Q29" s="17"/>
    </row>
    <row r="30" spans="1:17" x14ac:dyDescent="0.25">
      <c r="K30" s="16"/>
      <c r="L30" s="55"/>
      <c r="M30" s="55"/>
      <c r="N30" s="55"/>
      <c r="O30" s="55"/>
      <c r="P30" s="55"/>
      <c r="Q30" s="17"/>
    </row>
    <row r="31" spans="1:17" x14ac:dyDescent="0.25">
      <c r="K31" s="16"/>
      <c r="L31" s="55"/>
      <c r="M31" s="55"/>
      <c r="N31" s="55"/>
      <c r="O31" s="55"/>
      <c r="P31" s="55"/>
      <c r="Q31" s="18"/>
    </row>
    <row r="32" spans="1:17" x14ac:dyDescent="0.25">
      <c r="K32" s="16"/>
      <c r="L32" s="55"/>
      <c r="M32" s="55"/>
      <c r="N32" s="55"/>
      <c r="O32" s="55"/>
      <c r="P32" s="55"/>
      <c r="Q32" s="17"/>
    </row>
    <row r="33" spans="11:17" x14ac:dyDescent="0.25">
      <c r="K33" s="16"/>
      <c r="L33" s="55"/>
      <c r="M33" s="55"/>
      <c r="N33" s="55"/>
      <c r="O33" s="55"/>
      <c r="P33" s="55"/>
      <c r="Q33" s="17"/>
    </row>
    <row r="34" spans="11:17" x14ac:dyDescent="0.25">
      <c r="K34" s="16"/>
      <c r="L34" s="17"/>
      <c r="M34" s="17"/>
      <c r="N34" s="17"/>
      <c r="O34" s="19"/>
      <c r="P34" s="19"/>
      <c r="Q34" s="17"/>
    </row>
  </sheetData>
  <mergeCells count="24">
    <mergeCell ref="L12:N12"/>
    <mergeCell ref="A13:F13"/>
    <mergeCell ref="A3:C3"/>
    <mergeCell ref="D3:F3"/>
    <mergeCell ref="G3:I3"/>
    <mergeCell ref="A2:I2"/>
    <mergeCell ref="A8:I8"/>
    <mergeCell ref="A9:C9"/>
    <mergeCell ref="D9:F9"/>
    <mergeCell ref="G9:I9"/>
    <mergeCell ref="L22:O22"/>
    <mergeCell ref="L23:P25"/>
    <mergeCell ref="L27:P33"/>
    <mergeCell ref="A14:C14"/>
    <mergeCell ref="D14:F14"/>
    <mergeCell ref="A18:F18"/>
    <mergeCell ref="A24:B24"/>
    <mergeCell ref="C24:D24"/>
    <mergeCell ref="A23:D23"/>
    <mergeCell ref="L18:N18"/>
    <mergeCell ref="L17:N17"/>
    <mergeCell ref="A19:C19"/>
    <mergeCell ref="D19:F19"/>
    <mergeCell ref="A28:J2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workbookViewId="0">
      <selection activeCell="M6" sqref="M6"/>
    </sheetView>
  </sheetViews>
  <sheetFormatPr defaultRowHeight="15" x14ac:dyDescent="0.25"/>
  <cols>
    <col min="2" max="2" width="9.42578125" bestFit="1" customWidth="1"/>
    <col min="3" max="3" width="10.28515625" bestFit="1" customWidth="1"/>
    <col min="4" max="4" width="10.7109375" bestFit="1" customWidth="1"/>
    <col min="10" max="10" width="11.140625" bestFit="1" customWidth="1"/>
  </cols>
  <sheetData>
    <row r="1" spans="1:10" ht="15.75" thickBot="1" x14ac:dyDescent="0.3">
      <c r="A1" s="51" t="s">
        <v>29</v>
      </c>
      <c r="B1" s="51" t="s">
        <v>8</v>
      </c>
      <c r="C1" s="51" t="s">
        <v>44</v>
      </c>
      <c r="D1" s="51" t="s">
        <v>43</v>
      </c>
      <c r="E1" s="4"/>
      <c r="F1" s="4"/>
      <c r="G1" s="4"/>
      <c r="H1" s="53" t="s">
        <v>24</v>
      </c>
      <c r="I1" s="53" t="s">
        <v>18</v>
      </c>
      <c r="J1" s="53" t="s">
        <v>45</v>
      </c>
    </row>
    <row r="2" spans="1:10" x14ac:dyDescent="0.25">
      <c r="A2" s="45">
        <v>1</v>
      </c>
      <c r="B2" s="46">
        <f t="shared" ref="B2:B21" si="0">m</f>
        <v>1.81</v>
      </c>
      <c r="C2" s="46">
        <f t="shared" ref="C2:C21" si="1">A2*p</f>
        <v>0.26200000000000001</v>
      </c>
      <c r="D2" s="47">
        <f t="shared" ref="D2:D21" si="2">A2*pl</f>
        <v>0.27300000000000002</v>
      </c>
      <c r="E2" s="4"/>
      <c r="F2" s="4"/>
      <c r="G2" s="4"/>
      <c r="H2" s="52" t="s">
        <v>0</v>
      </c>
      <c r="I2" s="52">
        <v>1.81</v>
      </c>
      <c r="J2" s="52" t="s">
        <v>1</v>
      </c>
    </row>
    <row r="3" spans="1:10" x14ac:dyDescent="0.25">
      <c r="A3" s="39">
        <v>2</v>
      </c>
      <c r="B3" s="40">
        <f t="shared" si="0"/>
        <v>1.81</v>
      </c>
      <c r="C3" s="40">
        <f t="shared" si="1"/>
        <v>0.52400000000000002</v>
      </c>
      <c r="D3" s="41">
        <f t="shared" si="2"/>
        <v>0.54600000000000004</v>
      </c>
      <c r="E3" s="4"/>
      <c r="F3" s="4"/>
      <c r="G3" s="4"/>
      <c r="H3" s="52" t="s">
        <v>2</v>
      </c>
      <c r="I3" s="52">
        <v>0.26200000000000001</v>
      </c>
      <c r="J3" s="52" t="s">
        <v>1</v>
      </c>
    </row>
    <row r="4" spans="1:10" x14ac:dyDescent="0.25">
      <c r="A4" s="48">
        <v>3</v>
      </c>
      <c r="B4" s="49">
        <f t="shared" si="0"/>
        <v>1.81</v>
      </c>
      <c r="C4" s="49">
        <f t="shared" si="1"/>
        <v>0.78600000000000003</v>
      </c>
      <c r="D4" s="50">
        <f t="shared" si="2"/>
        <v>0.81900000000000006</v>
      </c>
      <c r="E4" s="4"/>
      <c r="F4" s="4"/>
      <c r="G4" s="4"/>
      <c r="H4" s="52" t="s">
        <v>3</v>
      </c>
      <c r="I4" s="52">
        <v>0.27300000000000002</v>
      </c>
      <c r="J4" s="52" t="s">
        <v>1</v>
      </c>
    </row>
    <row r="5" spans="1:10" x14ac:dyDescent="0.25">
      <c r="A5" s="39">
        <v>4</v>
      </c>
      <c r="B5" s="40">
        <f t="shared" si="0"/>
        <v>1.81</v>
      </c>
      <c r="C5" s="40">
        <f t="shared" si="1"/>
        <v>1.048</v>
      </c>
      <c r="D5" s="41">
        <f t="shared" si="2"/>
        <v>1.0920000000000001</v>
      </c>
      <c r="E5" s="4"/>
      <c r="F5" s="4"/>
      <c r="G5" s="4"/>
      <c r="H5" s="52"/>
      <c r="I5" s="52"/>
      <c r="J5" s="52"/>
    </row>
    <row r="6" spans="1:10" x14ac:dyDescent="0.25">
      <c r="A6" s="48">
        <v>5</v>
      </c>
      <c r="B6" s="49">
        <f t="shared" si="0"/>
        <v>1.81</v>
      </c>
      <c r="C6" s="49">
        <f t="shared" si="1"/>
        <v>1.31</v>
      </c>
      <c r="D6" s="50">
        <f t="shared" si="2"/>
        <v>1.3650000000000002</v>
      </c>
      <c r="E6" s="4"/>
      <c r="F6" s="4"/>
      <c r="G6" s="4"/>
      <c r="H6" s="52" t="s">
        <v>4</v>
      </c>
      <c r="I6" s="52">
        <v>0.50900000000000001</v>
      </c>
      <c r="J6" s="52" t="s">
        <v>5</v>
      </c>
    </row>
    <row r="7" spans="1:10" x14ac:dyDescent="0.25">
      <c r="A7" s="39">
        <v>6</v>
      </c>
      <c r="B7" s="40">
        <f t="shared" si="0"/>
        <v>1.81</v>
      </c>
      <c r="C7" s="40">
        <f t="shared" si="1"/>
        <v>1.5720000000000001</v>
      </c>
      <c r="D7" s="41">
        <f t="shared" si="2"/>
        <v>1.6380000000000001</v>
      </c>
      <c r="E7" s="4"/>
      <c r="F7" s="4"/>
      <c r="G7" s="4"/>
      <c r="H7" s="52" t="s">
        <v>6</v>
      </c>
      <c r="I7" s="52">
        <v>5.0999999999999997E-2</v>
      </c>
      <c r="J7" s="52" t="s">
        <v>5</v>
      </c>
    </row>
    <row r="8" spans="1:10" x14ac:dyDescent="0.25">
      <c r="A8" s="48">
        <v>7</v>
      </c>
      <c r="B8" s="49">
        <f t="shared" si="0"/>
        <v>1.81</v>
      </c>
      <c r="C8" s="49">
        <f t="shared" si="1"/>
        <v>1.8340000000000001</v>
      </c>
      <c r="D8" s="50">
        <f t="shared" si="2"/>
        <v>1.911</v>
      </c>
      <c r="E8" s="4"/>
      <c r="F8" s="4"/>
      <c r="G8" s="4"/>
      <c r="H8" s="52" t="s">
        <v>7</v>
      </c>
      <c r="I8" s="52">
        <v>3.5000000000000003E-2</v>
      </c>
      <c r="J8" s="52" t="s">
        <v>5</v>
      </c>
    </row>
    <row r="9" spans="1:10" x14ac:dyDescent="0.25">
      <c r="A9" s="39">
        <v>8</v>
      </c>
      <c r="B9" s="40">
        <f t="shared" si="0"/>
        <v>1.81</v>
      </c>
      <c r="C9" s="40">
        <f t="shared" si="1"/>
        <v>2.0960000000000001</v>
      </c>
      <c r="D9" s="41">
        <f t="shared" si="2"/>
        <v>2.1840000000000002</v>
      </c>
      <c r="E9" s="4"/>
      <c r="F9" s="4"/>
      <c r="G9" s="4"/>
      <c r="H9" s="4"/>
      <c r="I9" s="4"/>
      <c r="J9" s="4"/>
    </row>
    <row r="10" spans="1:10" x14ac:dyDescent="0.25">
      <c r="A10" s="48">
        <v>9</v>
      </c>
      <c r="B10" s="49">
        <f t="shared" si="0"/>
        <v>1.81</v>
      </c>
      <c r="C10" s="49">
        <f t="shared" si="1"/>
        <v>2.3580000000000001</v>
      </c>
      <c r="D10" s="50">
        <f t="shared" si="2"/>
        <v>2.4570000000000003</v>
      </c>
      <c r="E10" s="4"/>
      <c r="F10" s="4"/>
      <c r="G10" s="4"/>
      <c r="H10" s="4"/>
      <c r="I10" s="4"/>
      <c r="J10" s="4"/>
    </row>
    <row r="11" spans="1:10" x14ac:dyDescent="0.25">
      <c r="A11" s="39">
        <v>10</v>
      </c>
      <c r="B11" s="40">
        <f t="shared" si="0"/>
        <v>1.81</v>
      </c>
      <c r="C11" s="40">
        <f t="shared" si="1"/>
        <v>2.62</v>
      </c>
      <c r="D11" s="41">
        <f t="shared" si="2"/>
        <v>2.7300000000000004</v>
      </c>
      <c r="E11" s="4"/>
      <c r="F11" s="4"/>
      <c r="G11" s="4"/>
      <c r="H11" s="4"/>
      <c r="I11" s="4"/>
      <c r="J11" s="4"/>
    </row>
    <row r="12" spans="1:10" x14ac:dyDescent="0.25">
      <c r="A12" s="48">
        <v>11</v>
      </c>
      <c r="B12" s="49">
        <f t="shared" si="0"/>
        <v>1.81</v>
      </c>
      <c r="C12" s="49">
        <f t="shared" si="1"/>
        <v>2.8820000000000001</v>
      </c>
      <c r="D12" s="50">
        <f t="shared" si="2"/>
        <v>3.0030000000000001</v>
      </c>
      <c r="E12" s="4"/>
      <c r="F12" s="4"/>
      <c r="G12" s="4"/>
      <c r="H12" s="4"/>
      <c r="I12" s="4"/>
      <c r="J12" s="4"/>
    </row>
    <row r="13" spans="1:10" x14ac:dyDescent="0.25">
      <c r="A13" s="39">
        <v>12</v>
      </c>
      <c r="B13" s="40">
        <f t="shared" si="0"/>
        <v>1.81</v>
      </c>
      <c r="C13" s="40">
        <f t="shared" si="1"/>
        <v>3.1440000000000001</v>
      </c>
      <c r="D13" s="41">
        <f t="shared" si="2"/>
        <v>3.2760000000000002</v>
      </c>
      <c r="E13" s="4"/>
      <c r="F13" s="4"/>
      <c r="G13" s="4"/>
      <c r="H13" s="4"/>
      <c r="I13" s="4"/>
      <c r="J13" s="4"/>
    </row>
    <row r="14" spans="1:10" x14ac:dyDescent="0.25">
      <c r="A14" s="48">
        <v>13</v>
      </c>
      <c r="B14" s="49">
        <f t="shared" si="0"/>
        <v>1.81</v>
      </c>
      <c r="C14" s="49">
        <f t="shared" si="1"/>
        <v>3.4060000000000001</v>
      </c>
      <c r="D14" s="50">
        <f t="shared" si="2"/>
        <v>3.5490000000000004</v>
      </c>
      <c r="E14" s="4"/>
      <c r="F14" s="4"/>
      <c r="G14" s="4"/>
      <c r="H14" s="4"/>
      <c r="I14" s="4"/>
      <c r="J14" s="4"/>
    </row>
    <row r="15" spans="1:10" x14ac:dyDescent="0.25">
      <c r="A15" s="39">
        <v>14</v>
      </c>
      <c r="B15" s="40">
        <f t="shared" si="0"/>
        <v>1.81</v>
      </c>
      <c r="C15" s="40">
        <f t="shared" si="1"/>
        <v>3.6680000000000001</v>
      </c>
      <c r="D15" s="41">
        <f t="shared" si="2"/>
        <v>3.8220000000000001</v>
      </c>
      <c r="E15" s="4"/>
      <c r="F15" s="4"/>
      <c r="G15" s="4"/>
      <c r="H15" s="4"/>
      <c r="I15" s="4"/>
      <c r="J15" s="4"/>
    </row>
    <row r="16" spans="1:10" x14ac:dyDescent="0.25">
      <c r="A16" s="48">
        <v>15</v>
      </c>
      <c r="B16" s="49">
        <f t="shared" si="0"/>
        <v>1.81</v>
      </c>
      <c r="C16" s="49">
        <f t="shared" si="1"/>
        <v>3.93</v>
      </c>
      <c r="D16" s="50">
        <f t="shared" si="2"/>
        <v>4.0950000000000006</v>
      </c>
      <c r="E16" s="4"/>
      <c r="F16" s="4"/>
      <c r="G16" s="4"/>
      <c r="H16" s="4"/>
      <c r="I16" s="4"/>
      <c r="J16" s="4"/>
    </row>
    <row r="17" spans="1:4" x14ac:dyDescent="0.25">
      <c r="A17" s="39">
        <v>16</v>
      </c>
      <c r="B17" s="40">
        <f t="shared" si="0"/>
        <v>1.81</v>
      </c>
      <c r="C17" s="40">
        <f t="shared" si="1"/>
        <v>4.1920000000000002</v>
      </c>
      <c r="D17" s="41">
        <f t="shared" si="2"/>
        <v>4.3680000000000003</v>
      </c>
    </row>
    <row r="18" spans="1:4" x14ac:dyDescent="0.25">
      <c r="A18" s="48">
        <v>17</v>
      </c>
      <c r="B18" s="49">
        <f t="shared" si="0"/>
        <v>1.81</v>
      </c>
      <c r="C18" s="49">
        <f t="shared" si="1"/>
        <v>4.4540000000000006</v>
      </c>
      <c r="D18" s="50">
        <f t="shared" si="2"/>
        <v>4.641</v>
      </c>
    </row>
    <row r="19" spans="1:4" x14ac:dyDescent="0.25">
      <c r="A19" s="39">
        <v>18</v>
      </c>
      <c r="B19" s="40">
        <f t="shared" si="0"/>
        <v>1.81</v>
      </c>
      <c r="C19" s="40">
        <f t="shared" si="1"/>
        <v>4.7160000000000002</v>
      </c>
      <c r="D19" s="41">
        <f t="shared" si="2"/>
        <v>4.9140000000000006</v>
      </c>
    </row>
    <row r="20" spans="1:4" x14ac:dyDescent="0.25">
      <c r="A20" s="48">
        <v>19</v>
      </c>
      <c r="B20" s="49">
        <f t="shared" si="0"/>
        <v>1.81</v>
      </c>
      <c r="C20" s="49">
        <f t="shared" si="1"/>
        <v>4.9779999999999998</v>
      </c>
      <c r="D20" s="50">
        <f t="shared" si="2"/>
        <v>5.1870000000000003</v>
      </c>
    </row>
    <row r="21" spans="1:4" ht="15.75" thickBot="1" x14ac:dyDescent="0.3">
      <c r="A21" s="42">
        <v>20</v>
      </c>
      <c r="B21" s="43">
        <f t="shared" si="0"/>
        <v>1.81</v>
      </c>
      <c r="C21" s="43">
        <f t="shared" si="1"/>
        <v>5.24</v>
      </c>
      <c r="D21" s="44">
        <f t="shared" si="2"/>
        <v>5.4600000000000009</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16</vt:i4>
      </vt:variant>
    </vt:vector>
  </HeadingPairs>
  <TitlesOfParts>
    <vt:vector size="18" baseType="lpstr">
      <vt:lpstr>Sheet1</vt:lpstr>
      <vt:lpstr>Sheet2</vt:lpstr>
      <vt:lpstr>Kcal_kWh</vt:lpstr>
      <vt:lpstr>m</vt:lpstr>
      <vt:lpstr>M_CO2</vt:lpstr>
      <vt:lpstr>M_kWh</vt:lpstr>
      <vt:lpstr>Mason_CO2</vt:lpstr>
      <vt:lpstr>Mason_E</vt:lpstr>
      <vt:lpstr>p</vt:lpstr>
      <vt:lpstr>P_CO2</vt:lpstr>
      <vt:lpstr>P_kWh</vt:lpstr>
      <vt:lpstr>Paper_Co2</vt:lpstr>
      <vt:lpstr>Paper_E</vt:lpstr>
      <vt:lpstr>pl</vt:lpstr>
      <vt:lpstr>Pl_Co2</vt:lpstr>
      <vt:lpstr>Pl_kWh</vt:lpstr>
      <vt:lpstr>Plastic_CO2</vt:lpstr>
      <vt:lpstr>Plastic_E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Melissa Fawcett-Routh</dc:creator>
  <cp:lastModifiedBy>mnf148</cp:lastModifiedBy>
  <dcterms:created xsi:type="dcterms:W3CDTF">2016-12-04T21:21:50Z</dcterms:created>
  <dcterms:modified xsi:type="dcterms:W3CDTF">2016-12-07T22:06:26Z</dcterms:modified>
</cp:coreProperties>
</file>